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050" activeTab="0"/>
  </bookViews>
  <sheets>
    <sheet name="Τελικό εκτύπωση" sheetId="1" r:id="rId1"/>
    <sheet name="Επιμετρησεις" sheetId="2" r:id="rId2"/>
    <sheet name="test" sheetId="3" r:id="rId3"/>
  </sheets>
  <definedNames/>
  <calcPr fullCalcOnLoad="1"/>
</workbook>
</file>

<file path=xl/sharedStrings.xml><?xml version="1.0" encoding="utf-8"?>
<sst xmlns="http://schemas.openxmlformats.org/spreadsheetml/2006/main" count="464" uniqueCount="211">
  <si>
    <t>Α/Α</t>
  </si>
  <si>
    <t>ΕΝΔΕΙΞΗ ΕΡΓΑΣΙΑΣ</t>
  </si>
  <si>
    <t>ΑΡΙΘΜ. ΠΕΡΙΓΡ. ΤΙΜ</t>
  </si>
  <si>
    <t>Α.Κ.Α. ΓΙΑ ΑΝΑΘ.</t>
  </si>
  <si>
    <t>ΜΟΝΑΔΑ</t>
  </si>
  <si>
    <t>ΤΙΜΗ ΜΟΝΑΔΑΣ</t>
  </si>
  <si>
    <t>ΠΟΣΟΤΗΤΑ</t>
  </si>
  <si>
    <t>ΔΑΠΑΝΗ ΜΕΡΙΚΗ</t>
  </si>
  <si>
    <t>ΔΑΠΑΝΗ ΟΛΙΚΗ</t>
  </si>
  <si>
    <t>ΣΥΝΟΛΟ 1</t>
  </si>
  <si>
    <t>ΣΥΝΟΛΟ</t>
  </si>
  <si>
    <t>Γ-1.1</t>
  </si>
  <si>
    <t>Υπόβαση οδοστρωσίας μεταβλητού πάχους</t>
  </si>
  <si>
    <t>ΟΔΟ-3121.Β</t>
  </si>
  <si>
    <t>Γ-2.1</t>
  </si>
  <si>
    <t xml:space="preserve">Βάση οδοστρωσίας μεταβλητού πάχους  </t>
  </si>
  <si>
    <t>ΟΔΟ-3211.Β</t>
  </si>
  <si>
    <t>Ανακατασκευή στρώσεων οδοστρωσίας</t>
  </si>
  <si>
    <t>Γ-6</t>
  </si>
  <si>
    <t>ΟΔΟ-3231</t>
  </si>
  <si>
    <t>Δ-8.1</t>
  </si>
  <si>
    <t xml:space="preserve">Ασφαλτική στρώση κυκλοφορίας συμπυκνωμένου πάχους 0,05 m με χρήση κοινής ασφάλτου </t>
  </si>
  <si>
    <t>ΟΔΟ-4521.Β1</t>
  </si>
  <si>
    <t>αναθ 2%</t>
  </si>
  <si>
    <t>ΦΠΑ 23%</t>
  </si>
  <si>
    <t>ΓΕΝΙΚΟ ΣΥΝΟΛΟ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</si>
  <si>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</si>
  <si>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</si>
  <si>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m</t>
  </si>
  <si>
    <t>Β-51</t>
  </si>
  <si>
    <t>Πρόχυτα κράσπεδα από σκυρόδεμα</t>
  </si>
  <si>
    <t>ΟΔΟ-2921</t>
  </si>
  <si>
    <t>Δ-2.1</t>
  </si>
  <si>
    <t>Απόξεση ασφαλτικού οδοστρώματος (φρεζάρισμα) 
σε βάθος έως 4 cm</t>
  </si>
  <si>
    <t>ΟΔΟ-1132</t>
  </si>
  <si>
    <t>Ματσουκέικα</t>
  </si>
  <si>
    <t>Περδικοράχη</t>
  </si>
  <si>
    <t>Δ-3</t>
  </si>
  <si>
    <t>Ασφαλτική προεπάλειψη</t>
  </si>
  <si>
    <t>ΟΔΟ-4110</t>
  </si>
  <si>
    <t>ΟΔΟ-1123Α</t>
  </si>
  <si>
    <t>m3</t>
  </si>
  <si>
    <t>Α-2</t>
  </si>
  <si>
    <t xml:space="preserve">Γενικές εκσκαφές σε έδαφος γαιώδες -ημιβραχώδες </t>
  </si>
  <si>
    <t>Δεξιά Καλαμπάκας</t>
  </si>
  <si>
    <t>Αγία Μονή</t>
  </si>
  <si>
    <t>Αλώνια Μπάρας</t>
  </si>
  <si>
    <t>Σαράγια</t>
  </si>
  <si>
    <t>Πυργετός</t>
  </si>
  <si>
    <t>Κεραμαριά</t>
  </si>
  <si>
    <t>ΟΜΒΡΙΑ</t>
  </si>
  <si>
    <t>ΟΔΟΠΟΙΙΑ</t>
  </si>
  <si>
    <t>16.01</t>
  </si>
  <si>
    <t>Σύνδεση αγωγού εξόδου φρεατίου υδροσυλλογής με το δίκτυο ομβρίων</t>
  </si>
  <si>
    <t>ΥΔΡ 6744</t>
  </si>
  <si>
    <t>τεμ.</t>
  </si>
  <si>
    <t>ΥΔΡ 6068</t>
  </si>
  <si>
    <t>5.05.02</t>
  </si>
  <si>
    <t>Επιχώσεις ορυγμάτων υπογείων δικτύων με διαβαθμισμένο θραυστό αμμοχάλικο λατομείου, για συνολικό πάχος επίχωσης άνω των 50 cm</t>
  </si>
  <si>
    <t>ΥΔΡ 6081.1</t>
  </si>
  <si>
    <t>3.10.02.01</t>
  </si>
  <si>
    <t>Εκσκαφή ορυγμάτων υπογείων δικτύων σε έδαφος γαιώδες ή ημιβραχώδες,Με πλάτος πυθμένα έως 3,00 m, με την φόρτωση των προϊόντων εκσκαφής επί αυτοκινήτου, την σταλία του αυτοκινήτου και την μεταφορά σε οποιαδήποτε απόσταση, για βάθος ορύγματος έως 4,00 m</t>
  </si>
  <si>
    <t>12.01.01.02</t>
  </si>
  <si>
    <t>Ονομαστικής διαμέτρου D300 mm</t>
  </si>
  <si>
    <t>ΥΔΡ 6551.2</t>
  </si>
  <si>
    <t>Υδροσυλλογές</t>
  </si>
  <si>
    <t>Πάροδος Αμαλίας</t>
  </si>
  <si>
    <t>Δ-4</t>
  </si>
  <si>
    <t>Ασφαλτική συγκολλητική επάλειψη</t>
  </si>
  <si>
    <t>ΟΔΟ-4120</t>
  </si>
  <si>
    <t>Β-29.3.1</t>
  </si>
  <si>
    <t>Κατασκευή ρείθρων, τραπεζοειδών τάφρων, στρώσεων προστασίας στεγάνωσης γεφυρών κλπ με σκυρόδεμα C16/20</t>
  </si>
  <si>
    <t>ΟΔΟ-2532</t>
  </si>
  <si>
    <t>Β-30.3</t>
  </si>
  <si>
    <t>Χαλύβδινο δομικό πλέγμα B500C εκτός υπογείων έργων</t>
  </si>
  <si>
    <t>ΥΔΡ-7018</t>
  </si>
  <si>
    <t>kg</t>
  </si>
  <si>
    <t>16.14.01</t>
  </si>
  <si>
    <t>Φρεάτιο εσωτ.διαμέτρου 1,20 m</t>
  </si>
  <si>
    <t>ΥΔΡ 6327</t>
  </si>
  <si>
    <t>Σύνολο</t>
  </si>
  <si>
    <t>12.01.01.03</t>
  </si>
  <si>
    <t>Ονομαστικής διαμέτρου D400 mm</t>
  </si>
  <si>
    <t>ΥΔΡ 6551.3</t>
  </si>
  <si>
    <t>Β-85</t>
  </si>
  <si>
    <t>Προσαρμογή στάθμης υφισταμένου φρεατίου επί ανακατασκευαζομένου πεζοδρομίου</t>
  </si>
  <si>
    <t>ΟΔΟ-2548</t>
  </si>
  <si>
    <t>ΚΥΒΟΛΙΘΟΙ</t>
  </si>
  <si>
    <t>22.10.01</t>
  </si>
  <si>
    <t>ΟΙΚ-2226</t>
  </si>
  <si>
    <t>Καθαίρεση μεμονωμένων στοιχείων κατασκευών από άοπλο σκυρόδεμα, με εφαρμογή συνήθων μεθόδων καθαίρεσης</t>
  </si>
  <si>
    <t>ΧΩΜΑΤΟΥΡΓΙΚΑ - ΚΑΘΑΙΡΕΣΕΙΣ</t>
  </si>
  <si>
    <t>ΣΥΝΟΛΟ (1)</t>
  </si>
  <si>
    <t>ΤΕΧΝΙΚΑ ΕΡΓΑ - ΣΩΛΗΝΩΣΕΙΣ - ΔΙΚΤΥΑ</t>
  </si>
  <si>
    <t>ΥΔΡ Ν16.06.01</t>
  </si>
  <si>
    <t>Φρεάτιο υδροσυλλογής</t>
  </si>
  <si>
    <t>Προμήθεια, μεταφορά στη θέση εγκατάστασης, και τοποθέτηση προκατασκευασμένων τσιμεντοσωλήνων κατα ΕΛΟΤ ΕΝ 1916, Τσιμεντοσωλήνες αποχέτευσης κλάσεως αντοχής 120 κατά ΕΛΟΤ ΕΝ 1916, ονομαστικής διαμέτρου D300 mm</t>
  </si>
  <si>
    <t>Προμήθεια, μεταφορά στη θέση εγκατάστασης, και τοποθέτηση προκατασκευασμένων τσιμεντοσωλήνων κατα ΕΛΟΤ ΕΝ 1916, Τσιμεντοσωλήνες αποχέτευσης κλάσεως αντοχής 120 κατά ΕΛΟΤ ΕΝ 1916, ονομαστικής διαμέτρου D400 mm</t>
  </si>
  <si>
    <t>Προκατασκευασμένα κυκλικά φρεάτια επίσκεψης αγωγών ακαθάρτων από σκυρόδεμα, κατά ΕΛΟΤ ΕΝ 1917, εντός κατοικημένων περιοχών, φρεάτιο εσωτ.διαμέτρου 1,20 m</t>
  </si>
  <si>
    <t>ΣΥΝΟΛΟ (2)</t>
  </si>
  <si>
    <t>ΟΔΟΣΤΡΩΣΙΑ</t>
  </si>
  <si>
    <t>ΣΥΝΟΛΟ (3)</t>
  </si>
  <si>
    <t>ΑΣΦΑΛΤΙΚΑ</t>
  </si>
  <si>
    <t>ΣΥΝΟΛΟ (4)</t>
  </si>
  <si>
    <t>ΚΩΔΙΚΟΣ ΑΝΑΘ.</t>
  </si>
  <si>
    <t>ΆΡΘΡΟ</t>
  </si>
  <si>
    <t>Αναθεώρηση</t>
  </si>
  <si>
    <t>Γ.Ε. &amp; Ο.Ε.18%</t>
  </si>
  <si>
    <t>Απρόβλεπτα 15%</t>
  </si>
  <si>
    <t xml:space="preserve">Α.Τ.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</si>
  <si>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</si>
  <si>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</si>
  <si>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</si>
  <si>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</si>
  <si>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</si>
  <si>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</si>
  <si>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</si>
  <si>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</si>
  <si>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</si>
  <si>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</si>
  <si>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</si>
  <si>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</si>
  <si>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</si>
  <si>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</si>
  <si>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</si>
  <si>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</si>
  <si>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</si>
  <si>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</si>
  <si>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4.1</t>
  </si>
  <si>
    <t>4.2</t>
  </si>
  <si>
    <t>4.3</t>
  </si>
  <si>
    <t xml:space="preserve">                                                                                                                                                                                                 Σε μεταφορά</t>
  </si>
  <si>
    <t>Από μεταφορά</t>
  </si>
  <si>
    <t>ΔΗΜΟΣ ΤΡΙΚΚΑΙΩΝ</t>
  </si>
  <si>
    <t>ΤΕΧΝΙΚΗ ΥΠΗΡΕΣΙΑ</t>
  </si>
  <si>
    <t>ΤΜΗΜΑ ΜΕΛΕΤΩΝ</t>
  </si>
  <si>
    <t>ΠΡΟΫΠΟΛΟΓΙΣΜΟΣ ΜΕΛΕΤΗΣ</t>
  </si>
  <si>
    <t>ΟΙ ΣΥΝΤΑΞΑΝΤΕΣ</t>
  </si>
  <si>
    <t>ΕΛΕΓΘΗΚΕ</t>
  </si>
  <si>
    <t>Γ. ΓΙΑΝΝΟΥΣΗΣ</t>
  </si>
  <si>
    <t>Αρχ. Μηχ/κός με Β' β</t>
  </si>
  <si>
    <t>ΘΕΩΡΗΘΗΚΕ</t>
  </si>
  <si>
    <t>ΦΑΝΗ ΤΣΑΠΑΛΑ - ΒΑΡΔΟΥΛΗ</t>
  </si>
  <si>
    <t>Θ. ΣΑΡΓΙΩΤΗ</t>
  </si>
  <si>
    <t>Πολ. Μηχ/κός με Ε' β</t>
  </si>
  <si>
    <t>Η. ΓΕΩΡΓΟΥΛΑΣ</t>
  </si>
  <si>
    <t>Ε. ΓΙΑΝΝΟΥΛΑ</t>
  </si>
  <si>
    <t>m2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</si>
  <si>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</si>
  <si>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</si>
  <si>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ΕΙΔΟΣ ΕΡΓΑΣΙΑΣ</t>
  </si>
  <si>
    <t>ΥΔΡ6081.1         20% ΥΔΡ6327            40% ΥΔΡ6311            20% ΥΔΡ6730.1         20%</t>
  </si>
  <si>
    <t>Δ-6</t>
  </si>
  <si>
    <t xml:space="preserve">Ασφαλτική ισοπεδωτική στρώση μεταβλητού πάχους </t>
  </si>
  <si>
    <t>ton</t>
  </si>
  <si>
    <t>4.4</t>
  </si>
  <si>
    <t>ΟΙΚ.Ν73.16.02</t>
  </si>
  <si>
    <t>Επιστρώσεις με πλάκες μωσαϊκού τύπου ή βοτσαλόπλακες ή πλάκες με χρωματιστή ψηφίδα πλευράς άνω των 30εκ</t>
  </si>
  <si>
    <t>ΟΙΚ 7316</t>
  </si>
  <si>
    <t>Θ. ΣΠΑΝΟΣ</t>
  </si>
  <si>
    <t>ΕΡΓΟ: ΑΣΦΑΛΤΟΣΤΡΩΣΕΙΣ ΟΔΩΝ ΔΗΜΟΥ ΤΡΙΚΚΑΙΩΝ 2013 - 2014</t>
  </si>
  <si>
    <t>ΟΔΟ-4421.Β</t>
  </si>
  <si>
    <t>ΟΔΟ-4521.Β</t>
  </si>
  <si>
    <t>X</t>
  </si>
  <si>
    <t>προμετρηση</t>
  </si>
  <si>
    <t>υπολογισμος</t>
  </si>
  <si>
    <t>ΟΔΟ-4421.Β1</t>
  </si>
  <si>
    <t xml:space="preserve">ΕΡΓΟ: ΑΣΦΑΛΤΟΣΤΡΩΣΕΙΣ -ΚΑΤΑΣΚΕΥΗ ΕΡΓΩΝ ΥΠΟΔΟΜΗΣ ΝΕΟΕΝΤΑΣΣΟΜΕΝΩΝ  </t>
  </si>
  <si>
    <t>ΠΕΡΙΟΧΩΝ  ΔΗΜΟΥ ΤΡΙΚΚΑΙΩΝ  2016-2017</t>
  </si>
  <si>
    <t>Η  ΣΥΝΤΑΞAΣΑ</t>
  </si>
  <si>
    <t>Σ.ΚΑΛΦΑ</t>
  </si>
  <si>
    <t>ΕΛΕΓΧΘΗΚΕ</t>
  </si>
  <si>
    <t>Α.ΤΣΙΑΡΑΣ</t>
  </si>
  <si>
    <t>ΠΟΛ/ΚΟΣ ΜΗΧ/ΚΟΣ Τ.Ε.</t>
  </si>
  <si>
    <t xml:space="preserve">ΠΟΛ/ΚΟΣ ΜΗΧ/ΚΟΣ </t>
  </si>
  <si>
    <t>ΑΡΧΙΤ.ΜΗΧ/ΚΟΣ με Β' β</t>
  </si>
  <si>
    <t>1.6</t>
  </si>
  <si>
    <t>ΟΔΟ-1510</t>
  </si>
  <si>
    <t>Α-18.1</t>
  </si>
  <si>
    <t>Συνήθη δάνεια υλικών κατηγορίας Ε1 έως Ε4</t>
  </si>
  <si>
    <t>1.7</t>
  </si>
  <si>
    <t>ΟΔΟ-1530</t>
  </si>
  <si>
    <t>Κατασκευή επιχωμάτων</t>
  </si>
  <si>
    <t>Α-20</t>
  </si>
  <si>
    <t>1.8</t>
  </si>
  <si>
    <t>Απόξεση ασφαλτικού τάπητας αστικής οδού με χρήση φρέζας</t>
  </si>
  <si>
    <t>Δ-2Α</t>
  </si>
  <si>
    <t>Β-82</t>
  </si>
  <si>
    <t>Διαμόρφωση διαβάσεων ΑΜΕΑ σε πεζοδρόμια,νησίδες</t>
  </si>
  <si>
    <t>ΟΔΟ 2922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</si>
  <si>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</si>
  <si>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</si>
  <si>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Ε-1.1.1</t>
  </si>
  <si>
    <t>Στηθαίο ασφαλείας ικανότητας συγκράτησης Ν2,λειτουργικού πλάτους W7.</t>
  </si>
  <si>
    <t>ΟΔΟ 2653</t>
  </si>
  <si>
    <t>ΤΜΗΜΑ ΤΕΧΝΙΚΩΝ ΥΠΗΡΕΣΙΩΝ</t>
  </si>
  <si>
    <t>ΤΕΧΝΙΚΗ ΥΠΗΡΕΣΙΑ &amp; ΠΡΟΓΡΑΜΜΑΤΙΣΜΟΥ</t>
  </si>
  <si>
    <t>Η Δ/ΝΤΡΙΑ ΤΥΠ</t>
  </si>
  <si>
    <t>Ο ΠΡ/ΝΟΣ ΤΤΥ</t>
  </si>
  <si>
    <t>ΕΡΓΑΣΙΕΣ  ΟΔΟΠΟΙΙΑΣ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</si>
  <si>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</si>
  <si>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</si>
  <si>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</si>
  <si>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</si>
  <si>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</si>
  <si>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</si>
  <si>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</si>
  <si>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</si>
  <si>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</si>
  <si>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ΕΡΓΑΣΙΕΣ  ΆΛΛΕΣ</t>
  </si>
  <si>
    <t>ΦΠΑ 24%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</si>
</sst>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#,##0.00&quot;*&quot;"/>
    <numFmt numFmtId="166" formatCode="#,##0.00_ ;\-#,##0.00\ "/>
    <numFmt numFmtId="167" formatCode="#,##0.0000"/>
    <numFmt numFmtId="168" formatCode="#,##0.000000"/>
    <numFmt numFmtId="169" formatCode="#,##0.00000"/>
    <numFmt numFmtId="170" formatCode="0.000000"/>
    <numFmt numFmtId="171" formatCode="&quot;Ναι&quot;;&quot;Ναι&quot;;&quot;'Οχι&quot;"/>
    <numFmt numFmtId="172" formatCode="&quot;Αληθές&quot;;&quot;Αληθές&quot;;&quot;Ψευδές&quot;"/>
    <numFmt numFmtId="173" formatCode="&quot;Ενεργοποίηση&quot;;&quot;Ενεργοποίηση&quot;;&quot;Απενεργοποίηση&quot;"/>
    <numFmt numFmtId="174" formatCode="[$€-2]\ #,##0.00_);[Red]\([$€-2]\ #,##0.00\)"/>
  </numFmts>
  <fonts count="59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Greek"/>
      <family val="0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 Greek"/>
      <family val="0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9"/>
      <name val="Arial Greek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Greek"/>
      <family val="0"/>
    </font>
    <font>
      <vertAlign val="superscript"/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0"/>
    </font>
    <font>
      <b/>
      <sz val="10"/>
      <name val="Arial"/>
      <family val="2"/>
    </font>
    <font>
      <sz val="10"/>
      <name val="Arial Greek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hair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hair"/>
      <right style="thin"/>
      <top style="dotted"/>
      <bottom style="hair"/>
    </border>
    <border>
      <left style="hair"/>
      <right style="hair"/>
      <top style="dotted"/>
      <bottom style="hair"/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hair"/>
      <bottom style="dotted"/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8" borderId="1" applyNumberFormat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 wrapText="1"/>
    </xf>
    <xf numFmtId="0" fontId="3" fillId="0" borderId="15" xfId="0" applyFont="1" applyFill="1" applyBorder="1" applyAlignment="1">
      <alignment horizontal="center" vertical="justify"/>
    </xf>
    <xf numFmtId="0" fontId="1" fillId="0" borderId="16" xfId="33" applyNumberFormat="1" applyFont="1" applyFill="1" applyBorder="1" applyAlignment="1">
      <alignment horizontal="center" vertical="center"/>
      <protection/>
    </xf>
    <xf numFmtId="0" fontId="1" fillId="0" borderId="17" xfId="33" applyNumberFormat="1" applyFont="1" applyFill="1" applyBorder="1" applyAlignment="1">
      <alignment horizontal="center" vertical="center"/>
      <protection/>
    </xf>
    <xf numFmtId="0" fontId="5" fillId="0" borderId="17" xfId="33" applyNumberFormat="1" applyFont="1" applyFill="1" applyBorder="1" applyAlignment="1">
      <alignment horizontal="left" vertical="center" wrapText="1"/>
      <protection/>
    </xf>
    <xf numFmtId="4" fontId="1" fillId="0" borderId="17" xfId="33" applyNumberFormat="1" applyFont="1" applyFill="1" applyBorder="1" applyAlignment="1">
      <alignment horizontal="center" vertical="center"/>
      <protection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33" applyNumberFormat="1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right" vertical="center"/>
    </xf>
    <xf numFmtId="0" fontId="11" fillId="0" borderId="17" xfId="33" applyNumberFormat="1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165" fontId="1" fillId="0" borderId="17" xfId="33" applyNumberFormat="1" applyFont="1" applyFill="1" applyBorder="1" applyAlignment="1">
      <alignment horizontal="center" vertical="center"/>
      <protection/>
    </xf>
    <xf numFmtId="166" fontId="4" fillId="0" borderId="19" xfId="50" applyNumberFormat="1" applyFont="1" applyFill="1" applyBorder="1" applyAlignment="1">
      <alignment horizontal="right" vertical="top"/>
    </xf>
    <xf numFmtId="166" fontId="7" fillId="0" borderId="18" xfId="50" applyNumberFormat="1" applyFont="1" applyFill="1" applyBorder="1" applyAlignment="1">
      <alignment horizontal="right" vertical="top"/>
    </xf>
    <xf numFmtId="166" fontId="4" fillId="0" borderId="18" xfId="50" applyNumberFormat="1" applyFont="1" applyFill="1" applyBorder="1" applyAlignment="1">
      <alignment horizontal="right" vertical="top"/>
    </xf>
    <xf numFmtId="0" fontId="1" fillId="0" borderId="20" xfId="33" applyNumberFormat="1" applyFont="1" applyFill="1" applyBorder="1" applyAlignment="1">
      <alignment horizontal="center" vertical="center"/>
      <protection/>
    </xf>
    <xf numFmtId="0" fontId="1" fillId="0" borderId="21" xfId="33" applyNumberFormat="1" applyFont="1" applyFill="1" applyBorder="1" applyAlignment="1">
      <alignment horizontal="center" vertical="center" wrapText="1"/>
      <protection/>
    </xf>
    <xf numFmtId="0" fontId="5" fillId="0" borderId="21" xfId="33" applyNumberFormat="1" applyFont="1" applyFill="1" applyBorder="1" applyAlignment="1">
      <alignment horizontal="left" vertical="center" wrapText="1"/>
      <protection/>
    </xf>
    <xf numFmtId="166" fontId="4" fillId="0" borderId="22" xfId="50" applyNumberFormat="1" applyFont="1" applyFill="1" applyBorder="1" applyAlignment="1">
      <alignment horizontal="right" vertical="top"/>
    </xf>
    <xf numFmtId="0" fontId="1" fillId="0" borderId="14" xfId="33" applyNumberFormat="1" applyFont="1" applyFill="1" applyBorder="1" applyAlignment="1">
      <alignment horizontal="center" vertical="center"/>
      <protection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0" fontId="5" fillId="0" borderId="14" xfId="33" applyNumberFormat="1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166" fontId="4" fillId="0" borderId="23" xfId="50" applyNumberFormat="1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1" fillId="0" borderId="27" xfId="33" applyNumberFormat="1" applyFont="1" applyFill="1" applyBorder="1" applyAlignment="1">
      <alignment horizontal="center" vertical="center"/>
      <protection/>
    </xf>
    <xf numFmtId="0" fontId="1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1" fillId="0" borderId="28" xfId="33" applyNumberFormat="1" applyFont="1" applyFill="1" applyBorder="1" applyAlignment="1">
      <alignment horizontal="center" vertical="center"/>
      <protection/>
    </xf>
    <xf numFmtId="4" fontId="1" fillId="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4" fontId="1" fillId="0" borderId="16" xfId="33" applyNumberFormat="1" applyFont="1" applyFill="1" applyBorder="1" applyAlignment="1">
      <alignment horizontal="center" vertical="center"/>
      <protection/>
    </xf>
    <xf numFmtId="4" fontId="1" fillId="0" borderId="18" xfId="33" applyNumberFormat="1" applyFont="1" applyFill="1" applyBorder="1" applyAlignment="1">
      <alignment horizontal="center" vertical="center"/>
      <protection/>
    </xf>
    <xf numFmtId="164" fontId="1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justify" wrapText="1"/>
    </xf>
    <xf numFmtId="0" fontId="4" fillId="0" borderId="30" xfId="0" applyFont="1" applyFill="1" applyBorder="1" applyAlignment="1">
      <alignment horizontal="center" vertical="justify" wrapText="1"/>
    </xf>
    <xf numFmtId="4" fontId="1" fillId="0" borderId="28" xfId="33" applyNumberFormat="1" applyFont="1" applyFill="1" applyBorder="1" applyAlignment="1">
      <alignment horizontal="right" vertical="center"/>
      <protection/>
    </xf>
    <xf numFmtId="4" fontId="1" fillId="0" borderId="28" xfId="33" applyNumberFormat="1" applyFont="1" applyFill="1" applyBorder="1" applyAlignment="1">
      <alignment horizontal="center" vertical="center"/>
      <protection/>
    </xf>
    <xf numFmtId="4" fontId="5" fillId="0" borderId="2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justify"/>
    </xf>
    <xf numFmtId="0" fontId="4" fillId="0" borderId="32" xfId="0" applyFont="1" applyFill="1" applyBorder="1" applyAlignment="1">
      <alignment horizontal="center" vertical="justify"/>
    </xf>
    <xf numFmtId="4" fontId="1" fillId="0" borderId="33" xfId="33" applyNumberFormat="1" applyFont="1" applyFill="1" applyBorder="1" applyAlignment="1">
      <alignment horizontal="center" vertical="center"/>
      <protection/>
    </xf>
    <xf numFmtId="4" fontId="1" fillId="0" borderId="34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4" fillId="0" borderId="35" xfId="33" applyNumberFormat="1" applyFont="1" applyFill="1" applyBorder="1" applyAlignment="1">
      <alignment horizontal="center" vertical="center"/>
      <protection/>
    </xf>
    <xf numFmtId="0" fontId="14" fillId="0" borderId="36" xfId="33" applyNumberFormat="1" applyFont="1" applyFill="1" applyBorder="1" applyAlignment="1">
      <alignment horizontal="center" vertical="center"/>
      <protection/>
    </xf>
    <xf numFmtId="0" fontId="15" fillId="0" borderId="36" xfId="33" applyNumberFormat="1" applyFont="1" applyFill="1" applyBorder="1" applyAlignment="1">
      <alignment horizontal="left" vertical="center" wrapText="1"/>
      <protection/>
    </xf>
    <xf numFmtId="4" fontId="14" fillId="0" borderId="36" xfId="33" applyNumberFormat="1" applyFont="1" applyFill="1" applyBorder="1" applyAlignment="1">
      <alignment horizontal="right" vertical="center"/>
      <protection/>
    </xf>
    <xf numFmtId="4" fontId="14" fillId="0" borderId="36" xfId="0" applyNumberFormat="1" applyFont="1" applyFill="1" applyBorder="1" applyAlignment="1">
      <alignment horizontal="right" vertical="center"/>
    </xf>
    <xf numFmtId="0" fontId="14" fillId="0" borderId="37" xfId="0" applyFont="1" applyFill="1" applyBorder="1" applyAlignment="1">
      <alignment/>
    </xf>
    <xf numFmtId="0" fontId="15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4" fillId="0" borderId="36" xfId="33" applyNumberFormat="1" applyFont="1" applyFill="1" applyBorder="1" applyAlignment="1">
      <alignment horizontal="center" vertical="center" wrapText="1"/>
      <protection/>
    </xf>
    <xf numFmtId="0" fontId="13" fillId="0" borderId="26" xfId="0" applyFont="1" applyFill="1" applyBorder="1" applyAlignment="1">
      <alignment horizontal="center" vertical="justify"/>
    </xf>
    <xf numFmtId="0" fontId="13" fillId="0" borderId="38" xfId="0" applyFont="1" applyFill="1" applyBorder="1" applyAlignment="1">
      <alignment horizontal="center" vertical="justify"/>
    </xf>
    <xf numFmtId="0" fontId="13" fillId="0" borderId="38" xfId="0" applyFont="1" applyFill="1" applyBorder="1" applyAlignment="1">
      <alignment horizontal="center" vertical="justify" wrapText="1"/>
    </xf>
    <xf numFmtId="4" fontId="13" fillId="0" borderId="39" xfId="0" applyNumberFormat="1" applyFont="1" applyFill="1" applyBorder="1" applyAlignment="1">
      <alignment horizontal="right" vertical="justify"/>
    </xf>
    <xf numFmtId="4" fontId="16" fillId="0" borderId="30" xfId="0" applyNumberFormat="1" applyFont="1" applyFill="1" applyBorder="1" applyAlignment="1">
      <alignment horizontal="right" vertical="justify"/>
    </xf>
    <xf numFmtId="4" fontId="14" fillId="0" borderId="36" xfId="33" applyNumberFormat="1" applyFont="1" applyFill="1" applyBorder="1" applyAlignment="1">
      <alignment horizontal="right" vertical="center"/>
      <protection/>
    </xf>
    <xf numFmtId="0" fontId="14" fillId="0" borderId="2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/>
    </xf>
    <xf numFmtId="4" fontId="17" fillId="0" borderId="36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justify"/>
    </xf>
    <xf numFmtId="0" fontId="15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justify"/>
    </xf>
    <xf numFmtId="0" fontId="13" fillId="0" borderId="27" xfId="0" applyFont="1" applyFill="1" applyBorder="1" applyAlignment="1">
      <alignment horizontal="center" vertical="justify"/>
    </xf>
    <xf numFmtId="0" fontId="13" fillId="0" borderId="40" xfId="0" applyFont="1" applyFill="1" applyBorder="1" applyAlignment="1">
      <alignment horizontal="center" vertical="justify"/>
    </xf>
    <xf numFmtId="0" fontId="13" fillId="0" borderId="40" xfId="0" applyFont="1" applyFill="1" applyBorder="1" applyAlignment="1">
      <alignment horizontal="center" vertical="justify" wrapText="1"/>
    </xf>
    <xf numFmtId="4" fontId="13" fillId="0" borderId="40" xfId="0" applyNumberFormat="1" applyFont="1" applyFill="1" applyBorder="1" applyAlignment="1">
      <alignment horizontal="right" vertical="justify"/>
    </xf>
    <xf numFmtId="4" fontId="16" fillId="0" borderId="28" xfId="0" applyNumberFormat="1" applyFont="1" applyFill="1" applyBorder="1" applyAlignment="1">
      <alignment horizontal="right" vertical="justify"/>
    </xf>
    <xf numFmtId="4" fontId="16" fillId="0" borderId="30" xfId="0" applyNumberFormat="1" applyFont="1" applyFill="1" applyBorder="1" applyAlignment="1">
      <alignment vertical="justify"/>
    </xf>
    <xf numFmtId="4" fontId="16" fillId="0" borderId="24" xfId="0" applyNumberFormat="1" applyFont="1" applyFill="1" applyBorder="1" applyAlignment="1">
      <alignment vertical="center"/>
    </xf>
    <xf numFmtId="0" fontId="14" fillId="0" borderId="41" xfId="33" applyNumberFormat="1" applyFont="1" applyFill="1" applyBorder="1" applyAlignment="1">
      <alignment horizontal="center" vertical="center"/>
      <protection/>
    </xf>
    <xf numFmtId="0" fontId="14" fillId="0" borderId="42" xfId="33" applyNumberFormat="1" applyFont="1" applyFill="1" applyBorder="1" applyAlignment="1">
      <alignment horizontal="center" vertical="center"/>
      <protection/>
    </xf>
    <xf numFmtId="0" fontId="14" fillId="0" borderId="42" xfId="33" applyNumberFormat="1" applyFont="1" applyFill="1" applyBorder="1" applyAlignment="1">
      <alignment horizontal="center" vertical="center" wrapText="1"/>
      <protection/>
    </xf>
    <xf numFmtId="0" fontId="15" fillId="0" borderId="42" xfId="33" applyNumberFormat="1" applyFont="1" applyFill="1" applyBorder="1" applyAlignment="1">
      <alignment horizontal="left" vertical="center" wrapText="1"/>
      <protection/>
    </xf>
    <xf numFmtId="165" fontId="14" fillId="0" borderId="42" xfId="33" applyNumberFormat="1" applyFont="1" applyFill="1" applyBorder="1" applyAlignment="1">
      <alignment horizontal="center" vertical="center"/>
      <protection/>
    </xf>
    <xf numFmtId="4" fontId="14" fillId="0" borderId="42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vertical="center"/>
    </xf>
    <xf numFmtId="0" fontId="14" fillId="0" borderId="23" xfId="33" applyNumberFormat="1" applyFont="1" applyFill="1" applyBorder="1" applyAlignment="1">
      <alignment horizontal="center" vertical="center"/>
      <protection/>
    </xf>
    <xf numFmtId="0" fontId="14" fillId="0" borderId="0" xfId="33" applyNumberFormat="1" applyFont="1" applyFill="1" applyBorder="1" applyAlignment="1">
      <alignment horizontal="center" vertical="center"/>
      <protection/>
    </xf>
    <xf numFmtId="0" fontId="14" fillId="0" borderId="0" xfId="33" applyNumberFormat="1" applyFont="1" applyFill="1" applyBorder="1" applyAlignment="1">
      <alignment horizontal="center" vertical="center" wrapText="1"/>
      <protection/>
    </xf>
    <xf numFmtId="0" fontId="15" fillId="0" borderId="0" xfId="33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right" vertical="top"/>
    </xf>
    <xf numFmtId="166" fontId="13" fillId="0" borderId="44" xfId="50" applyNumberFormat="1" applyFont="1" applyFill="1" applyBorder="1" applyAlignment="1">
      <alignment vertical="top"/>
    </xf>
    <xf numFmtId="9" fontId="13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166" fontId="17" fillId="0" borderId="44" xfId="50" applyNumberFormat="1" applyFont="1" applyFill="1" applyBorder="1" applyAlignment="1">
      <alignment vertical="top"/>
    </xf>
    <xf numFmtId="0" fontId="14" fillId="0" borderId="26" xfId="33" applyNumberFormat="1" applyFont="1" applyFill="1" applyBorder="1" applyAlignment="1">
      <alignment horizontal="center" vertical="center"/>
      <protection/>
    </xf>
    <xf numFmtId="0" fontId="14" fillId="0" borderId="38" xfId="33" applyNumberFormat="1" applyFont="1" applyFill="1" applyBorder="1" applyAlignment="1">
      <alignment horizontal="center" vertical="center"/>
      <protection/>
    </xf>
    <xf numFmtId="0" fontId="14" fillId="0" borderId="38" xfId="33" applyNumberFormat="1" applyFont="1" applyFill="1" applyBorder="1" applyAlignment="1">
      <alignment horizontal="center" vertical="center" wrapText="1"/>
      <protection/>
    </xf>
    <xf numFmtId="0" fontId="15" fillId="0" borderId="38" xfId="33" applyNumberFormat="1" applyFont="1" applyFill="1" applyBorder="1" applyAlignment="1">
      <alignment horizontal="left" vertical="center" wrapText="1"/>
      <protection/>
    </xf>
    <xf numFmtId="0" fontId="16" fillId="0" borderId="38" xfId="0" applyFont="1" applyFill="1" applyBorder="1" applyAlignment="1">
      <alignment horizontal="right" vertical="top"/>
    </xf>
    <xf numFmtId="0" fontId="16" fillId="0" borderId="38" xfId="0" applyFont="1" applyFill="1" applyBorder="1" applyAlignment="1">
      <alignment vertical="top"/>
    </xf>
    <xf numFmtId="166" fontId="13" fillId="0" borderId="45" xfId="5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6" fontId="13" fillId="0" borderId="0" xfId="5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 wrapText="1"/>
    </xf>
    <xf numFmtId="4" fontId="14" fillId="0" borderId="36" xfId="33" applyNumberFormat="1" applyFont="1" applyFill="1" applyBorder="1" applyAlignment="1">
      <alignment vertical="center"/>
      <protection/>
    </xf>
    <xf numFmtId="0" fontId="17" fillId="0" borderId="36" xfId="0" applyFont="1" applyFill="1" applyBorder="1" applyAlignment="1">
      <alignment horizontal="left" vertical="center" wrapText="1"/>
    </xf>
    <xf numFmtId="4" fontId="17" fillId="0" borderId="36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/>
    </xf>
    <xf numFmtId="167" fontId="3" fillId="33" borderId="17" xfId="0" applyNumberFormat="1" applyFont="1" applyFill="1" applyBorder="1" applyAlignment="1">
      <alignment horizontal="right"/>
    </xf>
    <xf numFmtId="167" fontId="1" fillId="0" borderId="17" xfId="0" applyNumberFormat="1" applyFont="1" applyFill="1" applyBorder="1" applyAlignment="1">
      <alignment horizontal="right"/>
    </xf>
    <xf numFmtId="167" fontId="1" fillId="0" borderId="17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67" fontId="1" fillId="34" borderId="17" xfId="0" applyNumberFormat="1" applyFont="1" applyFill="1" applyBorder="1" applyAlignment="1">
      <alignment horizontal="right"/>
    </xf>
    <xf numFmtId="167" fontId="1" fillId="34" borderId="17" xfId="0" applyNumberFormat="1" applyFont="1" applyFill="1" applyBorder="1" applyAlignment="1">
      <alignment/>
    </xf>
    <xf numFmtId="167" fontId="1" fillId="35" borderId="17" xfId="0" applyNumberFormat="1" applyFont="1" applyFill="1" applyBorder="1" applyAlignment="1">
      <alignment horizontal="right"/>
    </xf>
    <xf numFmtId="167" fontId="1" fillId="35" borderId="17" xfId="0" applyNumberFormat="1" applyFont="1" applyFill="1" applyBorder="1" applyAlignment="1">
      <alignment/>
    </xf>
    <xf numFmtId="4" fontId="14" fillId="0" borderId="36" xfId="0" applyNumberFormat="1" applyFont="1" applyFill="1" applyBorder="1" applyAlignment="1">
      <alignment vertical="center"/>
    </xf>
    <xf numFmtId="167" fontId="1" fillId="0" borderId="17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167" fontId="1" fillId="34" borderId="17" xfId="0" applyNumberFormat="1" applyFont="1" applyFill="1" applyBorder="1" applyAlignment="1">
      <alignment horizontal="right" vertical="center"/>
    </xf>
    <xf numFmtId="167" fontId="1" fillId="34" borderId="17" xfId="0" applyNumberFormat="1" applyFont="1" applyFill="1" applyBorder="1" applyAlignment="1">
      <alignment horizontal="center" vertical="center"/>
    </xf>
    <xf numFmtId="167" fontId="1" fillId="33" borderId="17" xfId="0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right" vertical="center"/>
    </xf>
    <xf numFmtId="167" fontId="1" fillId="35" borderId="17" xfId="0" applyNumberFormat="1" applyFont="1" applyFill="1" applyBorder="1" applyAlignment="1">
      <alignment horizontal="right" vertical="center"/>
    </xf>
    <xf numFmtId="167" fontId="1" fillId="35" borderId="17" xfId="0" applyNumberFormat="1" applyFont="1" applyFill="1" applyBorder="1" applyAlignment="1">
      <alignment vertical="center"/>
    </xf>
    <xf numFmtId="0" fontId="13" fillId="0" borderId="46" xfId="0" applyFont="1" applyFill="1" applyBorder="1" applyAlignment="1">
      <alignment horizontal="right" vertical="top"/>
    </xf>
    <xf numFmtId="9" fontId="13" fillId="0" borderId="46" xfId="0" applyNumberFormat="1" applyFont="1" applyFill="1" applyBorder="1" applyAlignment="1">
      <alignment horizontal="right" vertical="top"/>
    </xf>
    <xf numFmtId="170" fontId="1" fillId="0" borderId="0" xfId="0" applyNumberFormat="1" applyFont="1" applyFill="1" applyAlignment="1">
      <alignment/>
    </xf>
    <xf numFmtId="0" fontId="16" fillId="0" borderId="47" xfId="0" applyFont="1" applyFill="1" applyBorder="1" applyAlignment="1">
      <alignment horizontal="right" vertical="top"/>
    </xf>
    <xf numFmtId="4" fontId="14" fillId="34" borderId="36" xfId="33" applyNumberFormat="1" applyFont="1" applyFill="1" applyBorder="1" applyAlignment="1">
      <alignment horizontal="right" vertical="center"/>
      <protection/>
    </xf>
    <xf numFmtId="4" fontId="14" fillId="34" borderId="36" xfId="33" applyNumberFormat="1" applyFont="1" applyFill="1" applyBorder="1" applyAlignment="1">
      <alignment vertical="center"/>
      <protection/>
    </xf>
    <xf numFmtId="4" fontId="17" fillId="34" borderId="36" xfId="0" applyNumberFormat="1" applyFont="1" applyFill="1" applyBorder="1" applyAlignment="1">
      <alignment horizontal="right" vertical="center"/>
    </xf>
    <xf numFmtId="0" fontId="20" fillId="0" borderId="36" xfId="33" applyNumberFormat="1" applyFont="1" applyFill="1" applyBorder="1" applyAlignment="1">
      <alignment horizontal="left" vertical="center" wrapText="1"/>
      <protection/>
    </xf>
    <xf numFmtId="0" fontId="2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0" fillId="0" borderId="0" xfId="33" applyNumberFormat="1" applyFont="1" applyFill="1" applyBorder="1" applyAlignment="1">
      <alignment horizontal="left" vertical="center" wrapText="1"/>
      <protection/>
    </xf>
    <xf numFmtId="0" fontId="0" fillId="0" borderId="35" xfId="33" applyNumberFormat="1" applyFont="1" applyFill="1" applyBorder="1" applyAlignment="1">
      <alignment horizontal="center" vertical="center"/>
      <protection/>
    </xf>
    <xf numFmtId="0" fontId="0" fillId="0" borderId="36" xfId="33" applyNumberFormat="1" applyFont="1" applyFill="1" applyBorder="1" applyAlignment="1">
      <alignment horizontal="center" vertical="center"/>
      <protection/>
    </xf>
    <xf numFmtId="4" fontId="0" fillId="0" borderId="36" xfId="33" applyNumberFormat="1" applyFont="1" applyFill="1" applyBorder="1" applyAlignment="1">
      <alignment horizontal="right" vertical="center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33" applyNumberFormat="1" applyFont="1" applyFill="1" applyBorder="1" applyAlignment="1">
      <alignment horizontal="center" vertical="center" wrapText="1"/>
      <protection/>
    </xf>
    <xf numFmtId="0" fontId="0" fillId="0" borderId="0" xfId="33" applyNumberFormat="1" applyFont="1" applyFill="1" applyBorder="1" applyAlignment="1">
      <alignment horizontal="center" vertical="center"/>
      <protection/>
    </xf>
    <xf numFmtId="0" fontId="0" fillId="0" borderId="0" xfId="33" applyNumberFormat="1" applyFont="1" applyFill="1" applyBorder="1" applyAlignment="1">
      <alignment horizontal="center" vertical="center" wrapText="1"/>
      <protection/>
    </xf>
    <xf numFmtId="4" fontId="0" fillId="0" borderId="36" xfId="33" applyNumberFormat="1" applyFont="1" applyFill="1" applyBorder="1" applyAlignment="1">
      <alignment vertical="center"/>
      <protection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4" fontId="23" fillId="0" borderId="36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0" fillId="0" borderId="23" xfId="33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right" vertical="top"/>
    </xf>
    <xf numFmtId="0" fontId="21" fillId="0" borderId="36" xfId="0" applyFont="1" applyFill="1" applyBorder="1" applyAlignment="1">
      <alignment horizontal="right" vertical="top"/>
    </xf>
    <xf numFmtId="9" fontId="21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9" fontId="21" fillId="0" borderId="36" xfId="0" applyNumberFormat="1" applyFont="1" applyFill="1" applyBorder="1" applyAlignment="1">
      <alignment horizontal="right" vertical="top"/>
    </xf>
    <xf numFmtId="166" fontId="23" fillId="0" borderId="44" xfId="50" applyNumberFormat="1" applyFont="1" applyFill="1" applyBorder="1" applyAlignment="1">
      <alignment vertical="top"/>
    </xf>
    <xf numFmtId="166" fontId="21" fillId="0" borderId="44" xfId="5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8" xfId="33" applyNumberFormat="1" applyFont="1" applyFill="1" applyBorder="1" applyAlignment="1">
      <alignment horizontal="center" vertical="center"/>
      <protection/>
    </xf>
    <xf numFmtId="0" fontId="0" fillId="0" borderId="49" xfId="33" applyNumberFormat="1" applyFont="1" applyFill="1" applyBorder="1" applyAlignment="1">
      <alignment horizontal="center" vertical="center"/>
      <protection/>
    </xf>
    <xf numFmtId="0" fontId="0" fillId="0" borderId="49" xfId="33" applyNumberFormat="1" applyFont="1" applyFill="1" applyBorder="1" applyAlignment="1">
      <alignment horizontal="center" vertical="center" wrapText="1"/>
      <protection/>
    </xf>
    <xf numFmtId="0" fontId="20" fillId="0" borderId="49" xfId="33" applyNumberFormat="1" applyFont="1" applyFill="1" applyBorder="1" applyAlignment="1">
      <alignment horizontal="left" vertical="center" wrapText="1"/>
      <protection/>
    </xf>
    <xf numFmtId="4" fontId="0" fillId="0" borderId="49" xfId="33" applyNumberFormat="1" applyFont="1" applyFill="1" applyBorder="1" applyAlignment="1">
      <alignment horizontal="right" vertical="center"/>
      <protection/>
    </xf>
    <xf numFmtId="0" fontId="20" fillId="0" borderId="49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 wrapText="1"/>
    </xf>
    <xf numFmtId="4" fontId="14" fillId="0" borderId="50" xfId="0" applyNumberFormat="1" applyFont="1" applyFill="1" applyBorder="1" applyAlignment="1">
      <alignment horizontal="right" vertical="center"/>
    </xf>
    <xf numFmtId="4" fontId="0" fillId="0" borderId="51" xfId="33" applyNumberFormat="1" applyFont="1" applyFill="1" applyBorder="1" applyAlignment="1">
      <alignment horizontal="right" vertical="center"/>
      <protection/>
    </xf>
    <xf numFmtId="4" fontId="0" fillId="0" borderId="52" xfId="33" applyNumberFormat="1" applyFont="1" applyFill="1" applyBorder="1" applyAlignment="1">
      <alignment horizontal="right" vertical="center"/>
      <protection/>
    </xf>
    <xf numFmtId="4" fontId="0" fillId="0" borderId="50" xfId="33" applyNumberFormat="1" applyFont="1" applyFill="1" applyBorder="1" applyAlignment="1">
      <alignment horizontal="right" vertical="center"/>
      <protection/>
    </xf>
    <xf numFmtId="4" fontId="0" fillId="0" borderId="53" xfId="33" applyNumberFormat="1" applyFont="1" applyFill="1" applyBorder="1" applyAlignment="1">
      <alignment horizontal="right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5" xfId="33" applyNumberFormat="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0" xfId="33" applyNumberFormat="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/>
    </xf>
    <xf numFmtId="0" fontId="20" fillId="0" borderId="50" xfId="33" applyNumberFormat="1" applyFont="1" applyFill="1" applyBorder="1" applyAlignment="1">
      <alignment horizontal="left" vertical="center" wrapText="1"/>
      <protection/>
    </xf>
    <xf numFmtId="0" fontId="0" fillId="0" borderId="52" xfId="33" applyNumberFormat="1" applyFont="1" applyFill="1" applyBorder="1" applyAlignment="1">
      <alignment horizontal="center" vertical="center" wrapText="1"/>
      <protection/>
    </xf>
    <xf numFmtId="0" fontId="0" fillId="0" borderId="57" xfId="33" applyNumberFormat="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/>
    </xf>
    <xf numFmtId="0" fontId="0" fillId="0" borderId="58" xfId="33" applyNumberFormat="1" applyFont="1" applyFill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 wrapText="1"/>
    </xf>
    <xf numFmtId="4" fontId="0" fillId="0" borderId="58" xfId="33" applyNumberFormat="1" applyFont="1" applyFill="1" applyBorder="1" applyAlignment="1">
      <alignment horizontal="right" vertical="center"/>
      <protection/>
    </xf>
    <xf numFmtId="0" fontId="0" fillId="0" borderId="59" xfId="33" applyNumberFormat="1" applyFont="1" applyFill="1" applyBorder="1" applyAlignment="1">
      <alignment horizontal="center" vertical="center"/>
      <protection/>
    </xf>
    <xf numFmtId="0" fontId="20" fillId="0" borderId="5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justify" wrapTex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6" xfId="33" applyNumberFormat="1" applyFont="1" applyFill="1" applyBorder="1" applyAlignment="1">
      <alignment horizontal="right" vertical="center"/>
      <protection/>
    </xf>
    <xf numFmtId="4" fontId="0" fillId="0" borderId="61" xfId="33" applyNumberFormat="1" applyFont="1" applyFill="1" applyBorder="1" applyAlignment="1">
      <alignment horizontal="right" vertical="center"/>
      <protection/>
    </xf>
    <xf numFmtId="0" fontId="0" fillId="0" borderId="62" xfId="33" applyNumberFormat="1" applyFont="1" applyFill="1" applyBorder="1" applyAlignment="1">
      <alignment horizontal="center" vertical="center"/>
      <protection/>
    </xf>
    <xf numFmtId="0" fontId="0" fillId="0" borderId="63" xfId="33" applyNumberFormat="1" applyFont="1" applyFill="1" applyBorder="1" applyAlignment="1">
      <alignment horizontal="center" vertical="center"/>
      <protection/>
    </xf>
    <xf numFmtId="0" fontId="20" fillId="0" borderId="63" xfId="33" applyNumberFormat="1" applyFont="1" applyFill="1" applyBorder="1" applyAlignment="1">
      <alignment horizontal="left" vertical="center" wrapText="1"/>
      <protection/>
    </xf>
    <xf numFmtId="4" fontId="0" fillId="0" borderId="64" xfId="33" applyNumberFormat="1" applyFont="1" applyFill="1" applyBorder="1" applyAlignment="1">
      <alignment horizontal="right" vertical="center"/>
      <protection/>
    </xf>
    <xf numFmtId="4" fontId="0" fillId="0" borderId="65" xfId="33" applyNumberFormat="1" applyFont="1" applyFill="1" applyBorder="1" applyAlignment="1">
      <alignment horizontal="right" vertical="center"/>
      <protection/>
    </xf>
    <xf numFmtId="4" fontId="0" fillId="0" borderId="46" xfId="33" applyNumberFormat="1" applyFont="1" applyFill="1" applyBorder="1" applyAlignment="1">
      <alignment vertical="center"/>
      <protection/>
    </xf>
    <xf numFmtId="4" fontId="0" fillId="0" borderId="66" xfId="33" applyNumberFormat="1" applyFont="1" applyFill="1" applyBorder="1" applyAlignment="1">
      <alignment horizontal="right" vertical="center"/>
      <protection/>
    </xf>
    <xf numFmtId="4" fontId="0" fillId="0" borderId="67" xfId="33" applyNumberFormat="1" applyFont="1" applyFill="1" applyBorder="1" applyAlignment="1">
      <alignment horizontal="right" vertical="center"/>
      <protection/>
    </xf>
    <xf numFmtId="4" fontId="20" fillId="0" borderId="66" xfId="0" applyNumberFormat="1" applyFont="1" applyFill="1" applyBorder="1" applyAlignment="1">
      <alignment horizontal="right" vertical="center"/>
    </xf>
    <xf numFmtId="4" fontId="20" fillId="0" borderId="68" xfId="0" applyNumberFormat="1" applyFont="1" applyFill="1" applyBorder="1" applyAlignment="1">
      <alignment horizontal="right" vertical="center"/>
    </xf>
    <xf numFmtId="4" fontId="0" fillId="0" borderId="46" xfId="33" applyNumberFormat="1" applyFont="1" applyFill="1" applyBorder="1" applyAlignment="1">
      <alignment horizontal="right" vertical="center"/>
      <protection/>
    </xf>
    <xf numFmtId="4" fontId="20" fillId="0" borderId="69" xfId="0" applyNumberFormat="1" applyFont="1" applyFill="1" applyBorder="1" applyAlignment="1">
      <alignment horizontal="right" vertical="center"/>
    </xf>
    <xf numFmtId="4" fontId="20" fillId="0" borderId="50" xfId="0" applyNumberFormat="1" applyFont="1" applyFill="1" applyBorder="1" applyAlignment="1">
      <alignment horizontal="right" vertical="center"/>
    </xf>
    <xf numFmtId="0" fontId="21" fillId="0" borderId="70" xfId="0" applyFont="1" applyFill="1" applyBorder="1" applyAlignment="1">
      <alignment horizontal="center" vertical="justify"/>
    </xf>
    <xf numFmtId="0" fontId="0" fillId="0" borderId="71" xfId="0" applyFont="1" applyFill="1" applyBorder="1" applyAlignment="1">
      <alignment/>
    </xf>
    <xf numFmtId="4" fontId="0" fillId="0" borderId="72" xfId="0" applyNumberFormat="1" applyFont="1" applyFill="1" applyBorder="1" applyAlignment="1">
      <alignment horizontal="right" vertical="center"/>
    </xf>
    <xf numFmtId="4" fontId="0" fillId="0" borderId="58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center" vertical="justify"/>
    </xf>
    <xf numFmtId="4" fontId="0" fillId="0" borderId="53" xfId="0" applyNumberFormat="1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center" vertical="justify"/>
    </xf>
    <xf numFmtId="4" fontId="0" fillId="0" borderId="50" xfId="0" applyNumberFormat="1" applyFont="1" applyFill="1" applyBorder="1" applyAlignment="1">
      <alignment horizontal="right" vertical="center"/>
    </xf>
    <xf numFmtId="4" fontId="14" fillId="0" borderId="58" xfId="0" applyNumberFormat="1" applyFont="1" applyFill="1" applyBorder="1" applyAlignment="1">
      <alignment horizontal="right" vertical="center"/>
    </xf>
    <xf numFmtId="0" fontId="14" fillId="0" borderId="70" xfId="0" applyFont="1" applyFill="1" applyBorder="1" applyAlignment="1">
      <alignment/>
    </xf>
    <xf numFmtId="4" fontId="22" fillId="0" borderId="70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justify"/>
    </xf>
    <xf numFmtId="0" fontId="0" fillId="0" borderId="7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/>
    </xf>
    <xf numFmtId="4" fontId="14" fillId="0" borderId="53" xfId="0" applyNumberFormat="1" applyFont="1" applyFill="1" applyBorder="1" applyAlignment="1">
      <alignment horizontal="right" vertical="center"/>
    </xf>
    <xf numFmtId="0" fontId="0" fillId="0" borderId="73" xfId="0" applyBorder="1" applyAlignment="1">
      <alignment/>
    </xf>
    <xf numFmtId="0" fontId="14" fillId="0" borderId="74" xfId="0" applyFont="1" applyFill="1" applyBorder="1" applyAlignment="1">
      <alignment/>
    </xf>
    <xf numFmtId="0" fontId="14" fillId="0" borderId="73" xfId="0" applyFont="1" applyFill="1" applyBorder="1" applyAlignment="1">
      <alignment/>
    </xf>
    <xf numFmtId="4" fontId="20" fillId="0" borderId="52" xfId="0" applyNumberFormat="1" applyFont="1" applyFill="1" applyBorder="1" applyAlignment="1">
      <alignment horizontal="right" vertical="center"/>
    </xf>
    <xf numFmtId="0" fontId="21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4" fontId="0" fillId="0" borderId="50" xfId="33" applyNumberFormat="1" applyFont="1" applyFill="1" applyBorder="1" applyAlignment="1">
      <alignment vertical="center"/>
      <protection/>
    </xf>
    <xf numFmtId="0" fontId="21" fillId="0" borderId="52" xfId="0" applyFont="1" applyFill="1" applyBorder="1" applyAlignment="1">
      <alignment horizontal="center" vertical="center"/>
    </xf>
    <xf numFmtId="4" fontId="20" fillId="0" borderId="67" xfId="0" applyNumberFormat="1" applyFont="1" applyFill="1" applyBorder="1" applyAlignment="1">
      <alignment horizontal="right" vertical="center"/>
    </xf>
    <xf numFmtId="4" fontId="23" fillId="0" borderId="61" xfId="0" applyNumberFormat="1" applyFont="1" applyFill="1" applyBorder="1" applyAlignment="1">
      <alignment horizontal="right" vertical="center" wrapText="1"/>
    </xf>
    <xf numFmtId="0" fontId="21" fillId="0" borderId="7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right" vertical="top"/>
    </xf>
    <xf numFmtId="0" fontId="21" fillId="0" borderId="51" xfId="0" applyFont="1" applyFill="1" applyBorder="1" applyAlignment="1">
      <alignment horizontal="center" vertical="center"/>
    </xf>
    <xf numFmtId="166" fontId="21" fillId="0" borderId="70" xfId="50" applyNumberFormat="1" applyFont="1" applyFill="1" applyBorder="1" applyAlignment="1">
      <alignment vertical="top"/>
    </xf>
    <xf numFmtId="166" fontId="21" fillId="0" borderId="80" xfId="50" applyNumberFormat="1" applyFont="1" applyFill="1" applyBorder="1" applyAlignment="1">
      <alignment vertical="top"/>
    </xf>
    <xf numFmtId="0" fontId="21" fillId="0" borderId="81" xfId="0" applyFont="1" applyFill="1" applyBorder="1" applyAlignment="1">
      <alignment horizontal="right" vertical="top"/>
    </xf>
    <xf numFmtId="0" fontId="21" fillId="0" borderId="50" xfId="0" applyFont="1" applyFill="1" applyBorder="1" applyAlignment="1">
      <alignment horizontal="right" vertical="top"/>
    </xf>
    <xf numFmtId="4" fontId="0" fillId="0" borderId="79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/>
    </xf>
    <xf numFmtId="4" fontId="22" fillId="0" borderId="70" xfId="0" applyNumberFormat="1" applyFont="1" applyFill="1" applyBorder="1" applyAlignment="1">
      <alignment vertical="justify"/>
    </xf>
    <xf numFmtId="0" fontId="22" fillId="0" borderId="52" xfId="0" applyFont="1" applyFill="1" applyBorder="1" applyAlignment="1">
      <alignment horizontal="right" vertical="top"/>
    </xf>
    <xf numFmtId="0" fontId="22" fillId="0" borderId="82" xfId="0" applyFont="1" applyFill="1" applyBorder="1" applyAlignment="1">
      <alignment vertical="top"/>
    </xf>
    <xf numFmtId="0" fontId="20" fillId="0" borderId="52" xfId="33" applyNumberFormat="1" applyFont="1" applyFill="1" applyBorder="1" applyAlignment="1">
      <alignment horizontal="left" vertical="center" wrapText="1"/>
      <protection/>
    </xf>
    <xf numFmtId="0" fontId="0" fillId="0" borderId="52" xfId="33" applyNumberFormat="1" applyFont="1" applyFill="1" applyBorder="1" applyAlignment="1">
      <alignment horizontal="center" vertical="center"/>
      <protection/>
    </xf>
    <xf numFmtId="0" fontId="22" fillId="0" borderId="83" xfId="0" applyFont="1" applyFill="1" applyBorder="1" applyAlignment="1">
      <alignment horizontal="right" vertical="top"/>
    </xf>
    <xf numFmtId="166" fontId="21" fillId="0" borderId="84" xfId="50" applyNumberFormat="1" applyFont="1" applyFill="1" applyBorder="1" applyAlignment="1">
      <alignment vertical="top"/>
    </xf>
    <xf numFmtId="166" fontId="21" fillId="0" borderId="52" xfId="50" applyNumberFormat="1" applyFont="1" applyFill="1" applyBorder="1" applyAlignment="1">
      <alignment horizontal="right" vertical="top"/>
    </xf>
    <xf numFmtId="9" fontId="21" fillId="0" borderId="85" xfId="0" applyNumberFormat="1" applyFont="1" applyFill="1" applyBorder="1" applyAlignment="1">
      <alignment horizontal="right" vertical="top"/>
    </xf>
    <xf numFmtId="0" fontId="21" fillId="0" borderId="86" xfId="0" applyFont="1" applyFill="1" applyBorder="1" applyAlignment="1">
      <alignment horizontal="center" vertical="justify"/>
    </xf>
    <xf numFmtId="0" fontId="22" fillId="0" borderId="87" xfId="0" applyFont="1" applyFill="1" applyBorder="1" applyAlignment="1">
      <alignment horizontal="center" vertical="justify"/>
    </xf>
    <xf numFmtId="0" fontId="22" fillId="0" borderId="71" xfId="0" applyFont="1" applyFill="1" applyBorder="1" applyAlignment="1">
      <alignment horizontal="center" vertical="justify"/>
    </xf>
    <xf numFmtId="0" fontId="16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1" fillId="0" borderId="88" xfId="0" applyFont="1" applyFill="1" applyBorder="1" applyAlignment="1">
      <alignment horizontal="center" vertical="justify"/>
    </xf>
    <xf numFmtId="0" fontId="22" fillId="0" borderId="89" xfId="0" applyFont="1" applyFill="1" applyBorder="1" applyAlignment="1">
      <alignment horizontal="center" vertical="justify"/>
    </xf>
    <xf numFmtId="0" fontId="22" fillId="0" borderId="42" xfId="0" applyFont="1" applyFill="1" applyBorder="1" applyAlignment="1">
      <alignment horizontal="center" vertical="justify"/>
    </xf>
    <xf numFmtId="0" fontId="22" fillId="0" borderId="43" xfId="0" applyFont="1" applyFill="1" applyBorder="1" applyAlignment="1">
      <alignment horizontal="center" vertical="justify"/>
    </xf>
    <xf numFmtId="0" fontId="4" fillId="0" borderId="27" xfId="0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right" vertical="top"/>
    </xf>
    <xf numFmtId="0" fontId="1" fillId="0" borderId="28" xfId="0" applyFont="1" applyFill="1" applyBorder="1" applyAlignment="1">
      <alignment horizontal="right" vertical="top"/>
    </xf>
    <xf numFmtId="0" fontId="1" fillId="0" borderId="40" xfId="0" applyFont="1" applyFill="1" applyBorder="1" applyAlignment="1">
      <alignment horizontal="right" vertical="top"/>
    </xf>
    <xf numFmtId="0" fontId="3" fillId="0" borderId="90" xfId="0" applyFont="1" applyFill="1" applyBorder="1" applyAlignment="1">
      <alignment horizontal="right" vertical="top"/>
    </xf>
    <xf numFmtId="0" fontId="3" fillId="0" borderId="91" xfId="0" applyFont="1" applyFill="1" applyBorder="1" applyAlignment="1">
      <alignment horizontal="right" vertical="top"/>
    </xf>
    <xf numFmtId="0" fontId="3" fillId="0" borderId="91" xfId="0" applyFont="1" applyFill="1" applyBorder="1" applyAlignment="1">
      <alignment vertical="top"/>
    </xf>
    <xf numFmtId="0" fontId="1" fillId="0" borderId="92" xfId="0" applyFont="1" applyFill="1" applyBorder="1" applyAlignment="1">
      <alignment vertical="top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4" fillId="0" borderId="26" xfId="0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right" vertical="top"/>
    </xf>
    <xf numFmtId="0" fontId="1" fillId="0" borderId="30" xfId="0" applyFont="1" applyFill="1" applyBorder="1" applyAlignment="1">
      <alignment horizontal="right" vertical="top"/>
    </xf>
    <xf numFmtId="9" fontId="7" fillId="0" borderId="27" xfId="0" applyNumberFormat="1" applyFont="1" applyFill="1" applyBorder="1" applyAlignment="1">
      <alignment horizontal="right" vertical="top"/>
    </xf>
    <xf numFmtId="0" fontId="13" fillId="0" borderId="41" xfId="0" applyFont="1" applyFill="1" applyBorder="1" applyAlignment="1">
      <alignment horizontal="center" vertical="justify"/>
    </xf>
    <xf numFmtId="0" fontId="14" fillId="0" borderId="42" xfId="0" applyFont="1" applyFill="1" applyBorder="1" applyAlignment="1">
      <alignment horizontal="center" vertical="justify"/>
    </xf>
    <xf numFmtId="0" fontId="14" fillId="0" borderId="4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 vertical="justify"/>
    </xf>
    <xf numFmtId="0" fontId="13" fillId="0" borderId="40" xfId="0" applyFont="1" applyFill="1" applyBorder="1" applyAlignment="1">
      <alignment horizontal="right" vertical="justify" wrapText="1"/>
    </xf>
    <xf numFmtId="0" fontId="14" fillId="0" borderId="40" xfId="0" applyFont="1" applyFill="1" applyBorder="1" applyAlignment="1">
      <alignment horizontal="right" vertical="justify"/>
    </xf>
    <xf numFmtId="0" fontId="14" fillId="0" borderId="42" xfId="0" applyFont="1" applyFill="1" applyBorder="1" applyAlignment="1">
      <alignment vertical="justify"/>
    </xf>
    <xf numFmtId="0" fontId="14" fillId="0" borderId="43" xfId="0" applyFont="1" applyFill="1" applyBorder="1" applyAlignment="1">
      <alignment vertical="justify"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4.00390625" style="1" bestFit="1" customWidth="1"/>
    <col min="2" max="2" width="7.57421875" style="1" customWidth="1"/>
    <col min="3" max="3" width="13.140625" style="2" customWidth="1"/>
    <col min="4" max="4" width="51.7109375" style="1" customWidth="1"/>
    <col min="5" max="5" width="13.28125" style="1" customWidth="1"/>
    <col min="6" max="6" width="9.00390625" style="1" bestFit="1" customWidth="1"/>
    <col min="7" max="7" width="10.28125" style="1" bestFit="1" customWidth="1"/>
    <col min="8" max="8" width="11.8515625" style="1" bestFit="1" customWidth="1"/>
    <col min="9" max="9" width="15.28125" style="1" customWidth="1"/>
    <col min="10" max="10" width="14.57421875" style="3" customWidth="1"/>
    <col min="11" max="11" width="8.421875" style="1" customWidth="1"/>
    <col min="12" max="16384" width="9.140625" style="1" customWidth="1"/>
  </cols>
  <sheetData>
    <row r="1" spans="1:10" s="148" customFormat="1" ht="12.75">
      <c r="A1" s="151" t="s">
        <v>133</v>
      </c>
      <c r="B1" s="145"/>
      <c r="C1" s="146"/>
      <c r="D1" s="145"/>
      <c r="E1" s="341" t="s">
        <v>167</v>
      </c>
      <c r="F1" s="342"/>
      <c r="G1" s="342"/>
      <c r="H1" s="342"/>
      <c r="I1" s="342"/>
      <c r="J1" s="342"/>
    </row>
    <row r="2" spans="1:10" s="148" customFormat="1" ht="12">
      <c r="A2" s="152" t="s">
        <v>196</v>
      </c>
      <c r="B2" s="145"/>
      <c r="C2" s="146"/>
      <c r="D2" s="145"/>
      <c r="E2" s="145"/>
      <c r="F2" s="145" t="s">
        <v>168</v>
      </c>
      <c r="G2" s="145"/>
      <c r="H2" s="145"/>
      <c r="I2" s="145"/>
      <c r="J2" s="147"/>
    </row>
    <row r="3" spans="1:10" s="148" customFormat="1" ht="12">
      <c r="A3" s="152" t="s">
        <v>195</v>
      </c>
      <c r="B3" s="145"/>
      <c r="C3" s="146"/>
      <c r="D3" s="145"/>
      <c r="E3" s="145"/>
      <c r="F3" s="145"/>
      <c r="G3" s="145"/>
      <c r="H3" s="145"/>
      <c r="I3" s="145"/>
      <c r="J3" s="147"/>
    </row>
    <row r="4" spans="1:10" ht="15.75" customHeight="1">
      <c r="A4" s="343" t="s">
        <v>136</v>
      </c>
      <c r="B4" s="343"/>
      <c r="C4" s="343"/>
      <c r="D4" s="343"/>
      <c r="E4" s="343"/>
      <c r="F4" s="343"/>
      <c r="G4" s="343"/>
      <c r="H4" s="343"/>
      <c r="I4" s="343"/>
      <c r="J4" s="344"/>
    </row>
    <row r="5" spans="1:10" ht="5.25" customHeight="1">
      <c r="A5" s="5"/>
      <c r="B5" s="5"/>
      <c r="C5" s="5"/>
      <c r="D5" s="5"/>
      <c r="E5" s="5"/>
      <c r="F5" s="5"/>
      <c r="G5" s="5"/>
      <c r="H5" s="5"/>
      <c r="I5" s="5"/>
      <c r="J5" s="6"/>
    </row>
    <row r="6" spans="1:10" s="156" customFormat="1" ht="25.5">
      <c r="A6" s="216" t="s">
        <v>0</v>
      </c>
      <c r="B6" s="216" t="s">
        <v>109</v>
      </c>
      <c r="C6" s="216" t="s">
        <v>105</v>
      </c>
      <c r="D6" s="216" t="s">
        <v>150</v>
      </c>
      <c r="E6" s="217" t="s">
        <v>104</v>
      </c>
      <c r="F6" s="216" t="s">
        <v>4</v>
      </c>
      <c r="G6" s="216" t="s">
        <v>6</v>
      </c>
      <c r="H6" s="217" t="s">
        <v>5</v>
      </c>
      <c r="I6" s="216" t="s">
        <v>7</v>
      </c>
      <c r="J6" s="218" t="s">
        <v>8</v>
      </c>
    </row>
    <row r="7" spans="1:10" ht="12" customHeight="1">
      <c r="A7" s="345" t="s">
        <v>199</v>
      </c>
      <c r="B7" s="346"/>
      <c r="C7" s="346"/>
      <c r="D7" s="346"/>
      <c r="E7" s="346"/>
      <c r="F7" s="346"/>
      <c r="G7" s="346"/>
      <c r="H7" s="346"/>
      <c r="I7" s="347"/>
      <c r="J7" s="348"/>
    </row>
    <row r="8" spans="1:10" ht="33" customHeight="1">
      <c r="A8" s="271">
        <v>1</v>
      </c>
      <c r="B8" s="272" t="s">
        <v>110</v>
      </c>
      <c r="C8" s="272" t="s">
        <v>42</v>
      </c>
      <c r="D8" s="273" t="s">
        <v>43</v>
      </c>
      <c r="E8" s="272" t="s">
        <v>40</v>
      </c>
      <c r="F8" s="272" t="s">
        <v>41</v>
      </c>
      <c r="G8" s="274"/>
      <c r="H8" s="244">
        <v>2.21</v>
      </c>
      <c r="I8" s="292"/>
      <c r="J8" s="293"/>
    </row>
    <row r="9" spans="1:10" ht="25.5">
      <c r="A9" s="232">
        <v>2</v>
      </c>
      <c r="B9" s="233" t="s">
        <v>111</v>
      </c>
      <c r="C9" s="234" t="s">
        <v>32</v>
      </c>
      <c r="D9" s="235" t="s">
        <v>33</v>
      </c>
      <c r="E9" s="233" t="s">
        <v>34</v>
      </c>
      <c r="F9" s="199" t="s">
        <v>147</v>
      </c>
      <c r="G9" s="275"/>
      <c r="H9" s="242">
        <v>1.15</v>
      </c>
      <c r="I9" s="302"/>
      <c r="J9" s="305"/>
    </row>
    <row r="10" spans="1:10" ht="24.75" customHeight="1">
      <c r="A10" s="248">
        <v>3</v>
      </c>
      <c r="B10" s="252" t="s">
        <v>112</v>
      </c>
      <c r="C10" s="251" t="s">
        <v>178</v>
      </c>
      <c r="D10" s="250" t="s">
        <v>179</v>
      </c>
      <c r="E10" s="248" t="s">
        <v>177</v>
      </c>
      <c r="F10" s="245" t="s">
        <v>41</v>
      </c>
      <c r="G10" s="241"/>
      <c r="H10" s="258">
        <v>4.93</v>
      </c>
      <c r="I10" s="240"/>
      <c r="J10" s="304"/>
    </row>
    <row r="11" spans="1:10" ht="21" customHeight="1">
      <c r="A11" s="246">
        <v>4</v>
      </c>
      <c r="B11" s="254" t="s">
        <v>113</v>
      </c>
      <c r="C11" s="253" t="s">
        <v>183</v>
      </c>
      <c r="D11" s="249" t="s">
        <v>182</v>
      </c>
      <c r="E11" s="248" t="s">
        <v>181</v>
      </c>
      <c r="F11" s="247" t="s">
        <v>41</v>
      </c>
      <c r="G11" s="242"/>
      <c r="H11" s="244">
        <v>1.05</v>
      </c>
      <c r="I11" s="302"/>
      <c r="J11" s="303"/>
    </row>
    <row r="12" spans="1:10" ht="18.75" customHeight="1">
      <c r="A12" s="246">
        <v>5</v>
      </c>
      <c r="B12" s="248" t="s">
        <v>114</v>
      </c>
      <c r="C12" s="255" t="s">
        <v>186</v>
      </c>
      <c r="D12" s="249" t="s">
        <v>185</v>
      </c>
      <c r="E12" s="248" t="s">
        <v>34</v>
      </c>
      <c r="F12" s="247" t="s">
        <v>147</v>
      </c>
      <c r="G12" s="244"/>
      <c r="H12" s="244">
        <v>3.4</v>
      </c>
      <c r="I12" s="302"/>
      <c r="J12" s="303"/>
    </row>
    <row r="13" spans="1:10" ht="46.5" customHeight="1">
      <c r="A13" s="198">
        <v>6</v>
      </c>
      <c r="B13" s="199" t="s">
        <v>176</v>
      </c>
      <c r="C13" s="199" t="s">
        <v>70</v>
      </c>
      <c r="D13" s="194" t="s">
        <v>71</v>
      </c>
      <c r="E13" s="199" t="s">
        <v>72</v>
      </c>
      <c r="F13" s="199" t="s">
        <v>41</v>
      </c>
      <c r="G13" s="207"/>
      <c r="H13" s="276">
        <v>94.2</v>
      </c>
      <c r="I13" s="291"/>
      <c r="J13" s="301"/>
    </row>
    <row r="14" spans="1:10" ht="30" customHeight="1">
      <c r="A14" s="198">
        <v>7</v>
      </c>
      <c r="B14" s="199" t="s">
        <v>180</v>
      </c>
      <c r="C14" s="199" t="s">
        <v>29</v>
      </c>
      <c r="D14" s="194" t="s">
        <v>30</v>
      </c>
      <c r="E14" s="199" t="s">
        <v>31</v>
      </c>
      <c r="F14" s="199" t="s">
        <v>28</v>
      </c>
      <c r="G14" s="200"/>
      <c r="H14" s="281">
        <v>9.6</v>
      </c>
      <c r="I14" s="289"/>
      <c r="J14" s="300"/>
    </row>
    <row r="15" spans="1:10" ht="34.5" customHeight="1">
      <c r="A15" s="246">
        <v>8</v>
      </c>
      <c r="B15" s="259" t="s">
        <v>184</v>
      </c>
      <c r="C15" s="260" t="s">
        <v>192</v>
      </c>
      <c r="D15" s="261" t="s">
        <v>193</v>
      </c>
      <c r="E15" s="263" t="s">
        <v>194</v>
      </c>
      <c r="F15" s="264" t="s">
        <v>28</v>
      </c>
      <c r="G15" s="243"/>
      <c r="H15" s="282">
        <v>35</v>
      </c>
      <c r="I15" s="298"/>
      <c r="J15" s="299"/>
    </row>
    <row r="16" spans="1:10" ht="33" customHeight="1">
      <c r="A16" s="198">
        <v>9</v>
      </c>
      <c r="B16" s="199" t="s">
        <v>200</v>
      </c>
      <c r="C16" s="199" t="s">
        <v>84</v>
      </c>
      <c r="D16" s="194" t="s">
        <v>85</v>
      </c>
      <c r="E16" s="199" t="s">
        <v>86</v>
      </c>
      <c r="F16" s="199" t="s">
        <v>55</v>
      </c>
      <c r="G16" s="200"/>
      <c r="H16" s="277">
        <v>40.3</v>
      </c>
      <c r="I16" s="291"/>
      <c r="J16" s="294"/>
    </row>
    <row r="17" spans="1:10" s="81" customFormat="1" ht="27" customHeight="1">
      <c r="A17" s="246">
        <v>10</v>
      </c>
      <c r="B17" s="254" t="s">
        <v>201</v>
      </c>
      <c r="C17" s="256" t="s">
        <v>187</v>
      </c>
      <c r="D17" s="257" t="s">
        <v>188</v>
      </c>
      <c r="E17" s="262" t="s">
        <v>189</v>
      </c>
      <c r="F17" s="260" t="s">
        <v>55</v>
      </c>
      <c r="G17" s="242"/>
      <c r="H17" s="283">
        <v>115</v>
      </c>
      <c r="I17" s="268"/>
      <c r="J17" s="295"/>
    </row>
    <row r="18" spans="1:10" s="81" customFormat="1" ht="27" customHeight="1">
      <c r="A18" s="198">
        <v>11</v>
      </c>
      <c r="B18" s="199" t="s">
        <v>202</v>
      </c>
      <c r="C18" s="204" t="s">
        <v>18</v>
      </c>
      <c r="D18" s="194" t="s">
        <v>17</v>
      </c>
      <c r="E18" s="204" t="s">
        <v>19</v>
      </c>
      <c r="F18" s="199" t="s">
        <v>190</v>
      </c>
      <c r="G18" s="200"/>
      <c r="H18" s="278">
        <v>0.41</v>
      </c>
      <c r="I18" s="290"/>
      <c r="J18" s="284"/>
    </row>
    <row r="19" spans="1:10" s="81" customFormat="1" ht="30.75" customHeight="1">
      <c r="A19" s="198">
        <v>12</v>
      </c>
      <c r="B19" s="199" t="s">
        <v>203</v>
      </c>
      <c r="C19" s="204" t="s">
        <v>11</v>
      </c>
      <c r="D19" s="194" t="s">
        <v>12</v>
      </c>
      <c r="E19" s="204" t="s">
        <v>13</v>
      </c>
      <c r="F19" s="199" t="s">
        <v>191</v>
      </c>
      <c r="G19" s="200"/>
      <c r="H19" s="269">
        <v>15.29</v>
      </c>
      <c r="I19" s="289"/>
      <c r="J19" s="296"/>
    </row>
    <row r="20" spans="1:10" ht="39.75" customHeight="1">
      <c r="A20" s="198">
        <v>13</v>
      </c>
      <c r="B20" s="199" t="s">
        <v>204</v>
      </c>
      <c r="C20" s="204" t="s">
        <v>14</v>
      </c>
      <c r="D20" s="194" t="s">
        <v>15</v>
      </c>
      <c r="E20" s="204" t="s">
        <v>16</v>
      </c>
      <c r="F20" s="199" t="s">
        <v>191</v>
      </c>
      <c r="G20" s="200"/>
      <c r="H20" s="270">
        <v>15.29</v>
      </c>
      <c r="I20" s="287"/>
      <c r="J20" s="296"/>
    </row>
    <row r="21" spans="1:10" ht="30" customHeight="1">
      <c r="A21" s="198">
        <v>14</v>
      </c>
      <c r="B21" s="199" t="s">
        <v>205</v>
      </c>
      <c r="C21" s="204" t="s">
        <v>37</v>
      </c>
      <c r="D21" s="194" t="s">
        <v>38</v>
      </c>
      <c r="E21" s="204" t="s">
        <v>39</v>
      </c>
      <c r="F21" s="199" t="s">
        <v>190</v>
      </c>
      <c r="G21" s="200"/>
      <c r="H21" s="270">
        <v>1.2</v>
      </c>
      <c r="I21" s="288"/>
      <c r="J21" s="284"/>
    </row>
    <row r="22" spans="1:10" s="81" customFormat="1" ht="42.75" customHeight="1">
      <c r="A22" s="198">
        <v>15</v>
      </c>
      <c r="B22" s="199" t="s">
        <v>206</v>
      </c>
      <c r="C22" s="204" t="s">
        <v>67</v>
      </c>
      <c r="D22" s="194" t="s">
        <v>68</v>
      </c>
      <c r="E22" s="204" t="s">
        <v>69</v>
      </c>
      <c r="F22" s="199" t="s">
        <v>190</v>
      </c>
      <c r="G22" s="200"/>
      <c r="H22" s="269">
        <v>0.45</v>
      </c>
      <c r="I22" s="287"/>
      <c r="J22" s="297"/>
    </row>
    <row r="23" spans="1:10" s="81" customFormat="1" ht="25.5" customHeight="1">
      <c r="A23" s="198">
        <v>16</v>
      </c>
      <c r="B23" s="199" t="s">
        <v>207</v>
      </c>
      <c r="C23" s="204" t="s">
        <v>152</v>
      </c>
      <c r="D23" s="194" t="s">
        <v>153</v>
      </c>
      <c r="E23" s="204" t="s">
        <v>161</v>
      </c>
      <c r="F23" s="204" t="s">
        <v>154</v>
      </c>
      <c r="G23" s="200"/>
      <c r="H23" s="270">
        <v>89.19</v>
      </c>
      <c r="I23" s="286"/>
      <c r="J23" s="285"/>
    </row>
    <row r="24" spans="1:10" ht="30.75" customHeight="1">
      <c r="A24" s="198">
        <v>17</v>
      </c>
      <c r="B24" s="199" t="s">
        <v>208</v>
      </c>
      <c r="C24" s="204" t="s">
        <v>20</v>
      </c>
      <c r="D24" s="194" t="s">
        <v>21</v>
      </c>
      <c r="E24" s="204" t="s">
        <v>162</v>
      </c>
      <c r="F24" s="199" t="s">
        <v>190</v>
      </c>
      <c r="G24" s="200"/>
      <c r="H24" s="269">
        <v>7.89</v>
      </c>
      <c r="I24" s="327"/>
      <c r="J24" s="328"/>
    </row>
    <row r="25" spans="1:10" ht="22.5" customHeight="1">
      <c r="A25" s="265"/>
      <c r="B25" s="266"/>
      <c r="C25" s="266"/>
      <c r="E25" s="267"/>
      <c r="F25" s="266"/>
      <c r="G25" s="266"/>
      <c r="H25" s="267"/>
      <c r="I25" s="288" t="s">
        <v>92</v>
      </c>
      <c r="J25" s="329">
        <v>319582.39</v>
      </c>
    </row>
    <row r="26" spans="1:10" s="156" customFormat="1" ht="26.25" customHeight="1">
      <c r="A26" s="338" t="s">
        <v>209</v>
      </c>
      <c r="B26" s="339"/>
      <c r="C26" s="339"/>
      <c r="D26" s="339"/>
      <c r="E26" s="339"/>
      <c r="F26" s="339"/>
      <c r="G26" s="339"/>
      <c r="H26" s="339"/>
      <c r="I26" s="339"/>
      <c r="J26" s="340"/>
    </row>
    <row r="27" spans="1:10" ht="22.5" customHeight="1">
      <c r="A27" s="216" t="s">
        <v>0</v>
      </c>
      <c r="B27" s="216" t="s">
        <v>109</v>
      </c>
      <c r="C27" s="216" t="s">
        <v>105</v>
      </c>
      <c r="D27" s="216" t="s">
        <v>150</v>
      </c>
      <c r="E27" s="217" t="s">
        <v>104</v>
      </c>
      <c r="F27" s="216" t="s">
        <v>4</v>
      </c>
      <c r="G27" s="216" t="s">
        <v>6</v>
      </c>
      <c r="H27" s="217" t="s">
        <v>5</v>
      </c>
      <c r="I27" s="216" t="s">
        <v>7</v>
      </c>
      <c r="J27" s="218" t="s">
        <v>8</v>
      </c>
    </row>
    <row r="28" spans="1:10" ht="75" customHeight="1">
      <c r="A28" s="198">
        <v>1</v>
      </c>
      <c r="B28" s="199" t="s">
        <v>115</v>
      </c>
      <c r="C28" s="201" t="s">
        <v>60</v>
      </c>
      <c r="D28" s="195" t="s">
        <v>61</v>
      </c>
      <c r="E28" s="202" t="s">
        <v>59</v>
      </c>
      <c r="F28" s="201" t="s">
        <v>41</v>
      </c>
      <c r="G28" s="200"/>
      <c r="H28" s="279">
        <v>9.01</v>
      </c>
      <c r="I28" s="307"/>
      <c r="J28" s="308"/>
    </row>
    <row r="29" spans="1:10" ht="58.5" customHeight="1">
      <c r="A29" s="198">
        <v>2</v>
      </c>
      <c r="B29" s="199" t="s">
        <v>116</v>
      </c>
      <c r="C29" s="201" t="s">
        <v>57</v>
      </c>
      <c r="D29" s="195" t="s">
        <v>58</v>
      </c>
      <c r="E29" s="202" t="s">
        <v>56</v>
      </c>
      <c r="F29" s="201" t="s">
        <v>41</v>
      </c>
      <c r="G29" s="270"/>
      <c r="H29" s="306">
        <v>15.09</v>
      </c>
      <c r="I29" s="312"/>
      <c r="J29" s="311"/>
    </row>
    <row r="30" spans="1:10" ht="35.25" customHeight="1">
      <c r="A30" s="198">
        <v>3</v>
      </c>
      <c r="B30" s="199" t="s">
        <v>117</v>
      </c>
      <c r="C30" s="201" t="s">
        <v>52</v>
      </c>
      <c r="D30" s="214" t="s">
        <v>53</v>
      </c>
      <c r="E30" s="215" t="s">
        <v>54</v>
      </c>
      <c r="F30" s="201" t="s">
        <v>55</v>
      </c>
      <c r="G30" s="270"/>
      <c r="H30" s="283">
        <v>103</v>
      </c>
      <c r="I30" s="314"/>
      <c r="J30" s="313"/>
    </row>
    <row r="31" spans="1:10" ht="72.75" customHeight="1">
      <c r="A31" s="212">
        <v>4</v>
      </c>
      <c r="B31" s="201" t="s">
        <v>118</v>
      </c>
      <c r="C31" s="201" t="s">
        <v>62</v>
      </c>
      <c r="D31" s="195" t="s">
        <v>96</v>
      </c>
      <c r="E31" s="202" t="s">
        <v>64</v>
      </c>
      <c r="F31" s="201" t="s">
        <v>28</v>
      </c>
      <c r="G31" s="200"/>
      <c r="H31" s="280">
        <v>22.7</v>
      </c>
      <c r="I31" s="312"/>
      <c r="J31" s="311"/>
    </row>
    <row r="32" spans="1:10" ht="29.25" customHeight="1">
      <c r="A32" s="198">
        <v>5</v>
      </c>
      <c r="B32" s="199" t="s">
        <v>119</v>
      </c>
      <c r="C32" s="199" t="s">
        <v>73</v>
      </c>
      <c r="D32" s="194" t="s">
        <v>74</v>
      </c>
      <c r="E32" s="199" t="s">
        <v>75</v>
      </c>
      <c r="F32" s="199" t="s">
        <v>76</v>
      </c>
      <c r="G32" s="276"/>
      <c r="H32" s="315">
        <v>1.15</v>
      </c>
      <c r="I32" s="316"/>
      <c r="J32" s="311"/>
    </row>
    <row r="33" spans="1:10" ht="65.25" customHeight="1">
      <c r="A33" s="198">
        <v>6</v>
      </c>
      <c r="B33" s="199" t="s">
        <v>120</v>
      </c>
      <c r="C33" s="201" t="s">
        <v>81</v>
      </c>
      <c r="D33" s="195" t="s">
        <v>97</v>
      </c>
      <c r="E33" s="202" t="s">
        <v>83</v>
      </c>
      <c r="F33" s="201" t="s">
        <v>28</v>
      </c>
      <c r="G33" s="200"/>
      <c r="H33" s="317">
        <v>41.2</v>
      </c>
      <c r="I33" s="312"/>
      <c r="J33" s="311"/>
    </row>
    <row r="34" spans="1:10" ht="47.25" customHeight="1">
      <c r="A34" s="232">
        <v>7</v>
      </c>
      <c r="B34" s="233" t="s">
        <v>121</v>
      </c>
      <c r="C34" s="237" t="s">
        <v>77</v>
      </c>
      <c r="D34" s="238" t="s">
        <v>98</v>
      </c>
      <c r="E34" s="239" t="s">
        <v>79</v>
      </c>
      <c r="F34" s="237" t="s">
        <v>55</v>
      </c>
      <c r="G34" s="236"/>
      <c r="H34" s="279">
        <v>1290</v>
      </c>
      <c r="I34" s="287"/>
      <c r="J34" s="311"/>
    </row>
    <row r="35" spans="1:10" ht="75.75" customHeight="1">
      <c r="A35" s="208">
        <v>8</v>
      </c>
      <c r="B35" s="209" t="s">
        <v>122</v>
      </c>
      <c r="C35" s="209" t="s">
        <v>94</v>
      </c>
      <c r="D35" s="213" t="s">
        <v>95</v>
      </c>
      <c r="E35" s="202" t="s">
        <v>151</v>
      </c>
      <c r="F35" s="199" t="s">
        <v>55</v>
      </c>
      <c r="G35" s="211"/>
      <c r="H35" s="318">
        <v>300</v>
      </c>
      <c r="I35" s="309"/>
      <c r="J35" s="310"/>
    </row>
    <row r="36" spans="1:14" ht="36" customHeight="1">
      <c r="A36" s="198">
        <v>9</v>
      </c>
      <c r="B36" s="199" t="s">
        <v>123</v>
      </c>
      <c r="C36" s="203" t="s">
        <v>88</v>
      </c>
      <c r="D36" s="196" t="s">
        <v>90</v>
      </c>
      <c r="E36" s="203" t="s">
        <v>89</v>
      </c>
      <c r="F36" s="203" t="s">
        <v>41</v>
      </c>
      <c r="G36" s="200"/>
      <c r="H36" s="269">
        <v>29.51</v>
      </c>
      <c r="I36" s="319"/>
      <c r="J36" s="320"/>
      <c r="N36" s="4"/>
    </row>
    <row r="37" spans="1:14" ht="34.5" customHeight="1">
      <c r="A37" s="208">
        <v>10</v>
      </c>
      <c r="B37" s="209" t="s">
        <v>124</v>
      </c>
      <c r="C37" s="209" t="s">
        <v>156</v>
      </c>
      <c r="D37" s="210" t="s">
        <v>157</v>
      </c>
      <c r="E37" s="209" t="s">
        <v>158</v>
      </c>
      <c r="F37" s="199" t="s">
        <v>190</v>
      </c>
      <c r="G37" s="211"/>
      <c r="H37" s="318">
        <v>20</v>
      </c>
      <c r="I37" s="322"/>
      <c r="J37" s="313"/>
      <c r="N37" s="4"/>
    </row>
    <row r="38" spans="3:10" ht="21.75" customHeight="1">
      <c r="C38" s="1"/>
      <c r="I38" s="326" t="s">
        <v>99</v>
      </c>
      <c r="J38" s="323">
        <v>30000</v>
      </c>
    </row>
    <row r="39" spans="3:10" ht="20.25" customHeight="1">
      <c r="C39" s="1"/>
      <c r="I39" s="325" t="s">
        <v>10</v>
      </c>
      <c r="J39" s="324">
        <v>349582.39</v>
      </c>
    </row>
    <row r="40" spans="1:10" ht="20.25" customHeight="1">
      <c r="A40" s="219"/>
      <c r="B40" s="205"/>
      <c r="C40" s="206"/>
      <c r="D40" s="197"/>
      <c r="E40" s="220"/>
      <c r="F40" s="220"/>
      <c r="G40" s="220"/>
      <c r="H40" s="220"/>
      <c r="I40" s="224" t="s">
        <v>107</v>
      </c>
      <c r="J40" s="225">
        <f>J39*0.18</f>
        <v>62924.8302</v>
      </c>
    </row>
    <row r="41" spans="1:10" ht="20.25" customHeight="1">
      <c r="A41" s="219"/>
      <c r="B41" s="205"/>
      <c r="C41" s="206"/>
      <c r="D41" s="197"/>
      <c r="E41" s="222"/>
      <c r="F41" s="223"/>
      <c r="G41" s="223"/>
      <c r="H41" s="223"/>
      <c r="I41" s="321" t="s">
        <v>10</v>
      </c>
      <c r="J41" s="226">
        <v>412507.22</v>
      </c>
    </row>
    <row r="42" spans="1:10" ht="23.25" customHeight="1">
      <c r="A42" s="219"/>
      <c r="B42" s="205"/>
      <c r="C42" s="206"/>
      <c r="D42" s="197"/>
      <c r="E42" s="220"/>
      <c r="F42" s="220"/>
      <c r="G42" s="220"/>
      <c r="H42" s="220"/>
      <c r="I42" s="337" t="s">
        <v>108</v>
      </c>
      <c r="J42" s="225">
        <f>J41*0.15</f>
        <v>61876.08299999999</v>
      </c>
    </row>
    <row r="43" spans="1:10" ht="29.25" customHeight="1">
      <c r="A43" s="219"/>
      <c r="B43" s="205"/>
      <c r="C43" s="206"/>
      <c r="D43" s="197"/>
      <c r="E43" s="220"/>
      <c r="F43" s="223"/>
      <c r="G43" s="223"/>
      <c r="H43" s="223"/>
      <c r="I43" s="325" t="s">
        <v>10</v>
      </c>
      <c r="J43" s="226">
        <f>SUM(J41:J42)</f>
        <v>474383.30299999996</v>
      </c>
    </row>
    <row r="44" spans="1:10" ht="21" customHeight="1">
      <c r="A44" s="219"/>
      <c r="B44" s="205"/>
      <c r="C44" s="206"/>
      <c r="D44" s="197"/>
      <c r="E44" s="220"/>
      <c r="F44" s="220"/>
      <c r="G44" s="220"/>
      <c r="H44" s="220"/>
      <c r="I44" s="221" t="s">
        <v>106</v>
      </c>
      <c r="J44" s="226">
        <v>9487.67</v>
      </c>
    </row>
    <row r="45" spans="1:10" ht="22.5" customHeight="1">
      <c r="A45" s="219"/>
      <c r="B45" s="205"/>
      <c r="C45" s="206"/>
      <c r="D45" s="197"/>
      <c r="E45" s="220"/>
      <c r="F45" s="223"/>
      <c r="G45" s="223"/>
      <c r="H45" s="223"/>
      <c r="I45" s="221" t="s">
        <v>10</v>
      </c>
      <c r="J45" s="226">
        <f>SUM(J43:J44)</f>
        <v>483870.97299999994</v>
      </c>
    </row>
    <row r="46" spans="1:10" ht="21" customHeight="1">
      <c r="A46" s="219"/>
      <c r="B46" s="205"/>
      <c r="C46" s="206"/>
      <c r="D46" s="197"/>
      <c r="E46" s="227"/>
      <c r="F46" s="227"/>
      <c r="G46" s="227"/>
      <c r="H46" s="228"/>
      <c r="I46" s="221" t="s">
        <v>210</v>
      </c>
      <c r="J46" s="225">
        <f>J45*0.24</f>
        <v>116129.03351999998</v>
      </c>
    </row>
    <row r="47" spans="1:10" ht="17.25" customHeight="1">
      <c r="A47" s="333"/>
      <c r="B47" s="333"/>
      <c r="C47" s="251"/>
      <c r="D47" s="332"/>
      <c r="E47" s="330"/>
      <c r="F47" s="330"/>
      <c r="G47" s="330"/>
      <c r="H47" s="331"/>
      <c r="I47" s="334" t="s">
        <v>25</v>
      </c>
      <c r="J47" s="335">
        <f>SUM(J45:J46)</f>
        <v>600000.0065199999</v>
      </c>
    </row>
    <row r="48" spans="1:10" ht="11.25" customHeight="1">
      <c r="A48" s="230"/>
      <c r="B48" s="230"/>
      <c r="C48" s="231"/>
      <c r="D48" s="230"/>
      <c r="E48" s="231" t="s">
        <v>171</v>
      </c>
      <c r="F48" s="230"/>
      <c r="G48" s="230"/>
      <c r="H48" s="230"/>
      <c r="I48" s="229"/>
      <c r="J48" s="336"/>
    </row>
    <row r="49" spans="1:10" ht="10.5" customHeight="1">
      <c r="A49" s="230"/>
      <c r="B49" s="230"/>
      <c r="C49" s="231" t="s">
        <v>169</v>
      </c>
      <c r="D49" s="230"/>
      <c r="E49" s="1" t="s">
        <v>198</v>
      </c>
      <c r="F49" s="230"/>
      <c r="G49" s="230"/>
      <c r="H49" s="230"/>
      <c r="I49" s="231" t="s">
        <v>141</v>
      </c>
      <c r="J49" s="6"/>
    </row>
    <row r="50" spans="1:10" ht="12.75" customHeight="1">
      <c r="A50" s="230"/>
      <c r="B50" s="230"/>
      <c r="C50" s="231"/>
      <c r="D50" s="230"/>
      <c r="E50" s="231"/>
      <c r="F50" s="230"/>
      <c r="G50" s="230"/>
      <c r="H50" s="230"/>
      <c r="I50" s="231" t="s">
        <v>197</v>
      </c>
      <c r="J50" s="6"/>
    </row>
    <row r="51" spans="1:10" ht="41.25" customHeight="1">
      <c r="A51" s="230"/>
      <c r="B51" s="230"/>
      <c r="C51" s="231"/>
      <c r="D51" s="230"/>
      <c r="E51" s="231"/>
      <c r="F51" s="230"/>
      <c r="G51" s="230"/>
      <c r="H51" s="230"/>
      <c r="J51" s="6"/>
    </row>
    <row r="52" spans="1:10" ht="15.75" customHeight="1">
      <c r="A52" s="230"/>
      <c r="B52" s="230"/>
      <c r="C52" s="231" t="s">
        <v>170</v>
      </c>
      <c r="D52" s="230"/>
      <c r="E52" s="231" t="s">
        <v>172</v>
      </c>
      <c r="F52" s="230"/>
      <c r="G52" s="230"/>
      <c r="H52" s="230"/>
      <c r="I52" s="231"/>
      <c r="J52" s="6"/>
    </row>
    <row r="53" spans="1:10" ht="15.75" customHeight="1">
      <c r="A53" s="230"/>
      <c r="B53" s="230"/>
      <c r="C53" s="231" t="s">
        <v>174</v>
      </c>
      <c r="D53" s="230"/>
      <c r="E53" s="231" t="s">
        <v>173</v>
      </c>
      <c r="F53" s="230"/>
      <c r="G53" s="230"/>
      <c r="H53" s="230"/>
      <c r="I53" s="231" t="s">
        <v>142</v>
      </c>
      <c r="J53" s="6"/>
    </row>
    <row r="54" spans="1:10" ht="12.75" customHeight="1">
      <c r="A54" s="230"/>
      <c r="B54" s="230"/>
      <c r="C54" s="231"/>
      <c r="D54" s="230"/>
      <c r="E54" s="230"/>
      <c r="F54" s="230"/>
      <c r="G54" s="230"/>
      <c r="H54" s="230"/>
      <c r="I54" s="231" t="s">
        <v>175</v>
      </c>
      <c r="J54" s="6"/>
    </row>
    <row r="55" spans="1:10" ht="24" customHeight="1">
      <c r="A55" s="230"/>
      <c r="B55" s="230"/>
      <c r="C55" s="231"/>
      <c r="D55" s="230"/>
      <c r="E55" s="230"/>
      <c r="F55" s="230"/>
      <c r="G55" s="230"/>
      <c r="H55" s="230"/>
      <c r="I55" s="230"/>
      <c r="J55" s="6"/>
    </row>
    <row r="56" spans="1:10" ht="19.5" customHeight="1">
      <c r="A56" s="145"/>
      <c r="B56" s="145"/>
      <c r="C56" s="146"/>
      <c r="D56" s="145"/>
      <c r="E56" s="145"/>
      <c r="F56" s="145"/>
      <c r="G56" s="145"/>
      <c r="H56" s="145"/>
      <c r="I56" s="230"/>
      <c r="J56" s="6"/>
    </row>
    <row r="57" spans="1:10" ht="17.25" customHeight="1">
      <c r="A57" s="145"/>
      <c r="B57" s="145"/>
      <c r="C57" s="146"/>
      <c r="D57" s="145"/>
      <c r="E57" s="145"/>
      <c r="F57" s="145"/>
      <c r="G57" s="145"/>
      <c r="H57" s="145"/>
      <c r="I57" s="145"/>
      <c r="J57" s="147"/>
    </row>
    <row r="58" spans="1:10" ht="21" customHeight="1">
      <c r="A58" s="145"/>
      <c r="B58" s="145"/>
      <c r="C58" s="146"/>
      <c r="D58" s="145"/>
      <c r="E58" s="145"/>
      <c r="F58" s="145"/>
      <c r="G58" s="145"/>
      <c r="H58" s="145"/>
      <c r="I58" s="145"/>
      <c r="J58" s="147"/>
    </row>
    <row r="59" spans="1:10" ht="12">
      <c r="A59" s="148"/>
      <c r="B59" s="148"/>
      <c r="C59" s="149"/>
      <c r="D59" s="148"/>
      <c r="E59" s="148"/>
      <c r="F59" s="148"/>
      <c r="G59" s="148"/>
      <c r="H59" s="148"/>
      <c r="I59" s="145"/>
      <c r="J59" s="147"/>
    </row>
    <row r="60" spans="1:10" ht="12">
      <c r="A60" s="148"/>
      <c r="B60" s="148"/>
      <c r="C60" s="149"/>
      <c r="D60" s="148"/>
      <c r="E60" s="148"/>
      <c r="F60" s="148"/>
      <c r="G60" s="148"/>
      <c r="H60" s="148"/>
      <c r="I60" s="148"/>
      <c r="J60" s="150"/>
    </row>
    <row r="61" spans="1:10" ht="12">
      <c r="A61" s="148"/>
      <c r="B61" s="148"/>
      <c r="C61" s="149"/>
      <c r="D61" s="148"/>
      <c r="E61" s="148"/>
      <c r="F61" s="148"/>
      <c r="G61" s="148"/>
      <c r="H61" s="148"/>
      <c r="I61" s="148"/>
      <c r="J61" s="150"/>
    </row>
    <row r="62" spans="1:10" ht="12">
      <c r="A62" s="148"/>
      <c r="B62" s="148"/>
      <c r="C62" s="149"/>
      <c r="D62" s="148"/>
      <c r="E62" s="148"/>
      <c r="F62" s="148"/>
      <c r="G62" s="148"/>
      <c r="H62" s="148"/>
      <c r="I62" s="148"/>
      <c r="J62" s="150"/>
    </row>
    <row r="63" spans="1:10" ht="12">
      <c r="A63" s="148"/>
      <c r="B63" s="148"/>
      <c r="C63" s="149"/>
      <c r="D63" s="148"/>
      <c r="E63" s="148"/>
      <c r="F63" s="148"/>
      <c r="G63" s="148"/>
      <c r="H63" s="148"/>
      <c r="I63" s="148"/>
      <c r="J63" s="150"/>
    </row>
    <row r="64" spans="1:10" ht="12">
      <c r="A64" s="148"/>
      <c r="B64" s="148"/>
      <c r="C64" s="149"/>
      <c r="D64" s="148"/>
      <c r="E64" s="148"/>
      <c r="F64" s="148"/>
      <c r="G64" s="148"/>
      <c r="H64" s="148"/>
      <c r="I64" s="148"/>
      <c r="J64" s="150"/>
    </row>
    <row r="65" spans="1:10" ht="12">
      <c r="A65" s="148"/>
      <c r="B65" s="148"/>
      <c r="C65" s="149"/>
      <c r="D65" s="148"/>
      <c r="E65" s="148"/>
      <c r="F65" s="148"/>
      <c r="G65" s="148"/>
      <c r="H65" s="148"/>
      <c r="I65" s="148"/>
      <c r="J65" s="150"/>
    </row>
    <row r="66" spans="1:10" ht="12">
      <c r="A66" s="148"/>
      <c r="B66" s="148"/>
      <c r="C66" s="149"/>
      <c r="D66" s="148"/>
      <c r="E66" s="148"/>
      <c r="F66" s="148"/>
      <c r="G66" s="148"/>
      <c r="H66" s="148"/>
      <c r="I66" s="148"/>
      <c r="J66" s="150"/>
    </row>
    <row r="67" spans="1:10" ht="12">
      <c r="A67" s="148"/>
      <c r="B67" s="148"/>
      <c r="C67" s="149"/>
      <c r="D67" s="148"/>
      <c r="E67" s="148"/>
      <c r="F67" s="148"/>
      <c r="G67" s="148"/>
      <c r="H67" s="148"/>
      <c r="I67" s="148"/>
      <c r="J67" s="150"/>
    </row>
    <row r="68" spans="1:10" ht="12">
      <c r="A68" s="148"/>
      <c r="B68" s="148"/>
      <c r="C68" s="149"/>
      <c r="D68" s="148"/>
      <c r="E68" s="148"/>
      <c r="F68" s="148"/>
      <c r="G68" s="148"/>
      <c r="H68" s="148"/>
      <c r="I68" s="148"/>
      <c r="J68" s="150"/>
    </row>
    <row r="69" spans="1:10" ht="12">
      <c r="A69" s="148"/>
      <c r="B69" s="148"/>
      <c r="C69" s="149"/>
      <c r="D69" s="148"/>
      <c r="E69" s="148"/>
      <c r="F69" s="148"/>
      <c r="G69" s="148"/>
      <c r="H69" s="148"/>
      <c r="I69" s="148"/>
      <c r="J69" s="150"/>
    </row>
    <row r="70" spans="1:10" ht="12">
      <c r="A70" s="148"/>
      <c r="B70" s="148"/>
      <c r="C70" s="149"/>
      <c r="D70" s="148"/>
      <c r="E70" s="148"/>
      <c r="F70" s="148"/>
      <c r="G70" s="148"/>
      <c r="H70" s="148"/>
      <c r="I70" s="148"/>
      <c r="J70" s="150"/>
    </row>
    <row r="71" spans="1:10" ht="12">
      <c r="A71" s="148"/>
      <c r="B71" s="148"/>
      <c r="C71" s="149"/>
      <c r="D71" s="148"/>
      <c r="E71" s="148"/>
      <c r="F71" s="148"/>
      <c r="G71" s="148"/>
      <c r="H71" s="148"/>
      <c r="I71" s="148"/>
      <c r="J71" s="150"/>
    </row>
    <row r="72" spans="1:10" ht="12">
      <c r="A72" s="148"/>
      <c r="B72" s="148"/>
      <c r="C72" s="149"/>
      <c r="D72" s="148"/>
      <c r="E72" s="148"/>
      <c r="F72" s="148"/>
      <c r="G72" s="148"/>
      <c r="H72" s="148"/>
      <c r="I72" s="148"/>
      <c r="J72" s="150"/>
    </row>
    <row r="73" spans="1:10" ht="12">
      <c r="A73" s="148"/>
      <c r="B73" s="148"/>
      <c r="C73" s="149"/>
      <c r="D73" s="148"/>
      <c r="E73" s="148"/>
      <c r="F73" s="148"/>
      <c r="G73" s="148"/>
      <c r="H73" s="148"/>
      <c r="I73" s="148"/>
      <c r="J73" s="150"/>
    </row>
    <row r="74" spans="1:10" ht="12">
      <c r="A74" s="148"/>
      <c r="B74" s="148"/>
      <c r="C74" s="149"/>
      <c r="D74" s="148"/>
      <c r="E74" s="148"/>
      <c r="F74" s="148"/>
      <c r="G74" s="148"/>
      <c r="H74" s="148"/>
      <c r="I74" s="148"/>
      <c r="J74" s="150"/>
    </row>
    <row r="75" spans="1:10" ht="12">
      <c r="A75" s="148"/>
      <c r="B75" s="148"/>
      <c r="C75" s="149"/>
      <c r="D75" s="148"/>
      <c r="E75" s="148"/>
      <c r="F75" s="148"/>
      <c r="G75" s="148"/>
      <c r="H75" s="148"/>
      <c r="I75" s="148"/>
      <c r="J75" s="150"/>
    </row>
    <row r="76" spans="1:10" ht="12">
      <c r="A76" s="148"/>
      <c r="B76" s="148"/>
      <c r="C76" s="149"/>
      <c r="D76" s="148"/>
      <c r="E76" s="148"/>
      <c r="F76" s="148"/>
      <c r="G76" s="148"/>
      <c r="H76" s="148"/>
      <c r="I76" s="148"/>
      <c r="J76" s="150"/>
    </row>
    <row r="77" spans="1:10" ht="12">
      <c r="A77" s="148"/>
      <c r="B77" s="148"/>
      <c r="C77" s="149"/>
      <c r="D77" s="148"/>
      <c r="E77" s="148"/>
      <c r="F77" s="148"/>
      <c r="G77" s="148"/>
      <c r="H77" s="148"/>
      <c r="I77" s="148"/>
      <c r="J77" s="150"/>
    </row>
    <row r="78" spans="1:10" ht="12">
      <c r="A78" s="148"/>
      <c r="B78" s="148"/>
      <c r="C78" s="149"/>
      <c r="D78" s="148"/>
      <c r="E78" s="148"/>
      <c r="F78" s="148"/>
      <c r="G78" s="148"/>
      <c r="H78" s="148"/>
      <c r="I78" s="148"/>
      <c r="J78" s="150"/>
    </row>
    <row r="79" spans="1:10" ht="12">
      <c r="A79" s="148"/>
      <c r="B79" s="148"/>
      <c r="C79" s="149"/>
      <c r="D79" s="148"/>
      <c r="E79" s="148"/>
      <c r="F79" s="148"/>
      <c r="G79" s="148"/>
      <c r="H79" s="148"/>
      <c r="I79" s="148"/>
      <c r="J79" s="150"/>
    </row>
    <row r="80" spans="1:10" ht="12">
      <c r="A80" s="148"/>
      <c r="B80" s="148"/>
      <c r="C80" s="149"/>
      <c r="D80" s="148"/>
      <c r="E80" s="148"/>
      <c r="F80" s="148"/>
      <c r="G80" s="148"/>
      <c r="H80" s="148"/>
      <c r="I80" s="148"/>
      <c r="J80" s="150"/>
    </row>
    <row r="81" spans="1:10" ht="12">
      <c r="A81" s="148"/>
      <c r="B81" s="148"/>
      <c r="C81" s="149"/>
      <c r="D81" s="148"/>
      <c r="E81" s="148"/>
      <c r="F81" s="148"/>
      <c r="G81" s="148"/>
      <c r="H81" s="148"/>
      <c r="I81" s="148"/>
      <c r="J81" s="150"/>
    </row>
    <row r="82" spans="1:10" ht="12">
      <c r="A82" s="148"/>
      <c r="B82" s="148"/>
      <c r="C82" s="149"/>
      <c r="D82" s="148"/>
      <c r="E82" s="148"/>
      <c r="F82" s="148"/>
      <c r="G82" s="148"/>
      <c r="H82" s="148"/>
      <c r="I82" s="148"/>
      <c r="J82" s="150"/>
    </row>
    <row r="83" spans="1:10" ht="12">
      <c r="A83" s="148"/>
      <c r="B83" s="148"/>
      <c r="C83" s="149"/>
      <c r="D83" s="148"/>
      <c r="E83" s="148"/>
      <c r="F83" s="148"/>
      <c r="G83" s="148"/>
      <c r="H83" s="148"/>
      <c r="I83" s="148"/>
      <c r="J83" s="150"/>
    </row>
    <row r="84" spans="1:10" ht="12">
      <c r="A84" s="148"/>
      <c r="B84" s="148"/>
      <c r="C84" s="149"/>
      <c r="D84" s="148"/>
      <c r="E84" s="148"/>
      <c r="F84" s="148"/>
      <c r="G84" s="148"/>
      <c r="H84" s="148"/>
      <c r="I84" s="148"/>
      <c r="J84" s="150"/>
    </row>
    <row r="85" spans="1:10" ht="12">
      <c r="A85" s="148"/>
      <c r="B85" s="148"/>
      <c r="C85" s="149"/>
      <c r="D85" s="148"/>
      <c r="E85" s="148"/>
      <c r="F85" s="148"/>
      <c r="G85" s="148"/>
      <c r="H85" s="148"/>
      <c r="I85" s="148"/>
      <c r="J85" s="150"/>
    </row>
    <row r="86" spans="1:10" ht="12">
      <c r="A86" s="148"/>
      <c r="B86" s="148"/>
      <c r="C86" s="149"/>
      <c r="D86" s="148"/>
      <c r="E86" s="148"/>
      <c r="F86" s="148"/>
      <c r="G86" s="148"/>
      <c r="H86" s="148"/>
      <c r="I86" s="148"/>
      <c r="J86" s="150"/>
    </row>
    <row r="87" spans="1:10" ht="12">
      <c r="A87" s="148"/>
      <c r="B87" s="148"/>
      <c r="C87" s="149"/>
      <c r="D87" s="148"/>
      <c r="E87" s="148"/>
      <c r="F87" s="148"/>
      <c r="G87" s="148"/>
      <c r="H87" s="148"/>
      <c r="I87" s="148"/>
      <c r="J87" s="150"/>
    </row>
    <row r="88" spans="1:10" ht="12">
      <c r="A88" s="148"/>
      <c r="B88" s="148"/>
      <c r="C88" s="149"/>
      <c r="D88" s="148"/>
      <c r="E88" s="148"/>
      <c r="F88" s="148"/>
      <c r="G88" s="148"/>
      <c r="H88" s="148"/>
      <c r="I88" s="148"/>
      <c r="J88" s="150"/>
    </row>
    <row r="89" spans="1:10" ht="12">
      <c r="A89" s="148"/>
      <c r="B89" s="148"/>
      <c r="C89" s="149"/>
      <c r="D89" s="148"/>
      <c r="E89" s="148"/>
      <c r="F89" s="148"/>
      <c r="G89" s="148"/>
      <c r="H89" s="148"/>
      <c r="I89" s="148"/>
      <c r="J89" s="150"/>
    </row>
    <row r="90" spans="1:10" ht="12">
      <c r="A90" s="148"/>
      <c r="B90" s="148"/>
      <c r="C90" s="149"/>
      <c r="D90" s="148"/>
      <c r="E90" s="148"/>
      <c r="F90" s="148"/>
      <c r="G90" s="148"/>
      <c r="H90" s="148"/>
      <c r="I90" s="148"/>
      <c r="J90" s="150"/>
    </row>
    <row r="91" spans="1:10" ht="12">
      <c r="A91" s="148"/>
      <c r="B91" s="148"/>
      <c r="C91" s="149"/>
      <c r="D91" s="148"/>
      <c r="E91" s="148"/>
      <c r="F91" s="148"/>
      <c r="G91" s="148"/>
      <c r="H91" s="148"/>
      <c r="I91" s="148"/>
      <c r="J91" s="150"/>
    </row>
    <row r="92" spans="1:10" ht="12">
      <c r="A92" s="148"/>
      <c r="B92" s="148"/>
      <c r="C92" s="149"/>
      <c r="D92" s="148"/>
      <c r="E92" s="148"/>
      <c r="F92" s="148"/>
      <c r="G92" s="148"/>
      <c r="H92" s="148"/>
      <c r="I92" s="148"/>
      <c r="J92" s="150"/>
    </row>
    <row r="93" spans="1:10" ht="12">
      <c r="A93" s="148"/>
      <c r="B93" s="148"/>
      <c r="C93" s="149"/>
      <c r="D93" s="148"/>
      <c r="E93" s="148"/>
      <c r="F93" s="148"/>
      <c r="G93" s="148"/>
      <c r="H93" s="148"/>
      <c r="I93" s="148"/>
      <c r="J93" s="150"/>
    </row>
    <row r="94" spans="1:10" ht="12">
      <c r="A94" s="148"/>
      <c r="B94" s="148"/>
      <c r="C94" s="149"/>
      <c r="D94" s="148"/>
      <c r="E94" s="148"/>
      <c r="F94" s="148"/>
      <c r="G94" s="148"/>
      <c r="H94" s="148"/>
      <c r="I94" s="148"/>
      <c r="J94" s="150"/>
    </row>
    <row r="95" spans="1:10" ht="12">
      <c r="A95" s="148"/>
      <c r="B95" s="148"/>
      <c r="C95" s="149"/>
      <c r="D95" s="148"/>
      <c r="E95" s="148"/>
      <c r="F95" s="148"/>
      <c r="G95" s="148"/>
      <c r="H95" s="148"/>
      <c r="I95" s="148"/>
      <c r="J95" s="150"/>
    </row>
    <row r="96" spans="1:10" ht="12">
      <c r="A96" s="148"/>
      <c r="B96" s="148"/>
      <c r="C96" s="149"/>
      <c r="D96" s="148"/>
      <c r="E96" s="148"/>
      <c r="F96" s="148"/>
      <c r="G96" s="148"/>
      <c r="H96" s="148"/>
      <c r="I96" s="148"/>
      <c r="J96" s="150"/>
    </row>
    <row r="97" spans="1:10" ht="12">
      <c r="A97" s="148"/>
      <c r="B97" s="148"/>
      <c r="C97" s="149"/>
      <c r="D97" s="148"/>
      <c r="E97" s="148"/>
      <c r="F97" s="148"/>
      <c r="G97" s="148"/>
      <c r="H97" s="148"/>
      <c r="I97" s="148"/>
      <c r="J97" s="150"/>
    </row>
    <row r="98" spans="1:10" ht="12">
      <c r="A98" s="148"/>
      <c r="B98" s="148"/>
      <c r="C98" s="149"/>
      <c r="D98" s="148"/>
      <c r="E98" s="148"/>
      <c r="F98" s="148"/>
      <c r="G98" s="148"/>
      <c r="H98" s="148"/>
      <c r="I98" s="148"/>
      <c r="J98" s="150"/>
    </row>
    <row r="99" spans="1:10" ht="12">
      <c r="A99" s="148"/>
      <c r="B99" s="148"/>
      <c r="C99" s="149"/>
      <c r="D99" s="148"/>
      <c r="E99" s="148"/>
      <c r="F99" s="148"/>
      <c r="G99" s="148"/>
      <c r="H99" s="148"/>
      <c r="I99" s="148"/>
      <c r="J99" s="150"/>
    </row>
    <row r="100" spans="1:10" ht="12">
      <c r="A100" s="148"/>
      <c r="B100" s="148"/>
      <c r="C100" s="149"/>
      <c r="D100" s="148"/>
      <c r="E100" s="148"/>
      <c r="F100" s="148"/>
      <c r="G100" s="148"/>
      <c r="H100" s="148"/>
      <c r="I100" s="148"/>
      <c r="J100" s="150"/>
    </row>
    <row r="101" spans="9:10" ht="12">
      <c r="I101" s="148"/>
      <c r="J101" s="150"/>
    </row>
  </sheetData>
  <sheetProtection/>
  <mergeCells count="4">
    <mergeCell ref="A26:J26"/>
    <mergeCell ref="E1:J1"/>
    <mergeCell ref="A4:J4"/>
    <mergeCell ref="A7:J7"/>
  </mergeCells>
  <printOptions/>
  <pageMargins left="0.31496062992125984" right="0.1968503937007874" top="0.5118110236220472" bottom="0.5511811023622047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9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4.00390625" style="1" bestFit="1" customWidth="1"/>
    <col min="2" max="2" width="13.140625" style="2" customWidth="1"/>
    <col min="3" max="3" width="38.28125" style="1" customWidth="1"/>
    <col min="4" max="4" width="13.28125" style="1" customWidth="1"/>
    <col min="5" max="5" width="9.00390625" style="1" bestFit="1" customWidth="1"/>
    <col min="6" max="6" width="9.00390625" style="1" customWidth="1"/>
    <col min="7" max="7" width="7.7109375" style="1" customWidth="1"/>
    <col min="8" max="8" width="12.28125" style="1" customWidth="1"/>
    <col min="9" max="9" width="8.28125" style="1" bestFit="1" customWidth="1"/>
    <col min="10" max="10" width="9.00390625" style="1" customWidth="1"/>
    <col min="11" max="13" width="10.421875" style="1" customWidth="1"/>
    <col min="14" max="14" width="10.7109375" style="1" customWidth="1"/>
    <col min="15" max="15" width="9.00390625" style="1" customWidth="1"/>
    <col min="16" max="16" width="10.00390625" style="1" customWidth="1"/>
    <col min="17" max="17" width="10.28125" style="1" customWidth="1"/>
    <col min="18" max="18" width="14.57421875" style="3" customWidth="1"/>
    <col min="19" max="19" width="15.140625" style="1" customWidth="1"/>
    <col min="20" max="21" width="9.140625" style="4" customWidth="1"/>
    <col min="22" max="22" width="56.140625" style="4" customWidth="1"/>
    <col min="23" max="16384" width="9.140625" style="1" customWidth="1"/>
  </cols>
  <sheetData>
    <row r="1" ht="4.5" customHeight="1"/>
    <row r="2" spans="1:18" ht="12" customHeight="1">
      <c r="A2" s="357" t="s">
        <v>10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22.5">
      <c r="A4" s="7" t="s">
        <v>0</v>
      </c>
      <c r="B4" s="8" t="s">
        <v>1</v>
      </c>
      <c r="C4" s="8" t="s">
        <v>2</v>
      </c>
      <c r="D4" s="9" t="s">
        <v>3</v>
      </c>
      <c r="E4" s="54" t="s">
        <v>4</v>
      </c>
      <c r="F4" s="7" t="s">
        <v>45</v>
      </c>
      <c r="G4" s="9" t="s">
        <v>46</v>
      </c>
      <c r="H4" s="8" t="s">
        <v>44</v>
      </c>
      <c r="I4" s="8" t="s">
        <v>49</v>
      </c>
      <c r="J4" s="8" t="s">
        <v>47</v>
      </c>
      <c r="K4" s="8" t="s">
        <v>48</v>
      </c>
      <c r="L4" s="8" t="s">
        <v>66</v>
      </c>
      <c r="M4" s="8" t="s">
        <v>36</v>
      </c>
      <c r="N4" s="61" t="s">
        <v>35</v>
      </c>
      <c r="O4" s="77" t="s">
        <v>80</v>
      </c>
      <c r="P4" s="72" t="s">
        <v>5</v>
      </c>
      <c r="Q4" s="8" t="s">
        <v>7</v>
      </c>
      <c r="R4" s="10" t="s">
        <v>8</v>
      </c>
    </row>
    <row r="5" spans="1:18" ht="12" customHeight="1">
      <c r="A5" s="11"/>
      <c r="B5" s="12"/>
      <c r="C5" s="12" t="s">
        <v>51</v>
      </c>
      <c r="D5" s="13"/>
      <c r="E5" s="55"/>
      <c r="F5" s="11"/>
      <c r="G5" s="12"/>
      <c r="H5" s="12"/>
      <c r="I5" s="12"/>
      <c r="J5" s="12"/>
      <c r="K5" s="12"/>
      <c r="L5" s="12"/>
      <c r="M5" s="12"/>
      <c r="N5" s="62"/>
      <c r="O5" s="78"/>
      <c r="P5" s="73"/>
      <c r="Q5" s="12"/>
      <c r="R5" s="14"/>
    </row>
    <row r="6" spans="1:18" ht="36" customHeight="1">
      <c r="A6" s="15">
        <v>1</v>
      </c>
      <c r="B6" s="16" t="s">
        <v>42</v>
      </c>
      <c r="C6" s="17" t="s">
        <v>43</v>
      </c>
      <c r="D6" s="16" t="s">
        <v>40</v>
      </c>
      <c r="E6" s="56" t="s">
        <v>41</v>
      </c>
      <c r="F6" s="63">
        <v>129.76</v>
      </c>
      <c r="G6" s="18">
        <v>1017.25</v>
      </c>
      <c r="H6" s="18">
        <v>770.55</v>
      </c>
      <c r="I6" s="18">
        <v>804.86</v>
      </c>
      <c r="J6" s="18"/>
      <c r="K6" s="18">
        <v>253.26</v>
      </c>
      <c r="L6" s="18"/>
      <c r="M6" s="18"/>
      <c r="N6" s="64"/>
      <c r="O6" s="79">
        <f>SUM(F6:N6)</f>
        <v>2975.6800000000003</v>
      </c>
      <c r="P6" s="59">
        <v>2.21</v>
      </c>
      <c r="Q6" s="19">
        <f>O6*P6</f>
        <v>6576.2528</v>
      </c>
      <c r="R6" s="20"/>
    </row>
    <row r="7" spans="1:18" ht="36" customHeight="1">
      <c r="A7" s="15">
        <v>2</v>
      </c>
      <c r="B7" s="21" t="s">
        <v>88</v>
      </c>
      <c r="C7" s="22" t="s">
        <v>90</v>
      </c>
      <c r="D7" s="21" t="s">
        <v>89</v>
      </c>
      <c r="E7" s="57" t="s">
        <v>41</v>
      </c>
      <c r="F7" s="65"/>
      <c r="G7" s="18"/>
      <c r="H7" s="18"/>
      <c r="I7" s="18"/>
      <c r="J7" s="18"/>
      <c r="K7" s="18"/>
      <c r="L7" s="18">
        <v>29.96</v>
      </c>
      <c r="M7" s="18"/>
      <c r="N7" s="64"/>
      <c r="O7" s="79">
        <f>SUM(F7:N7)</f>
        <v>29.96</v>
      </c>
      <c r="P7" s="59">
        <v>29.51</v>
      </c>
      <c r="Q7" s="19">
        <f>O7*P7</f>
        <v>884.1196000000001</v>
      </c>
      <c r="R7" s="20"/>
    </row>
    <row r="8" spans="1:18" ht="21" customHeight="1">
      <c r="A8" s="15">
        <v>3</v>
      </c>
      <c r="B8" s="23" t="s">
        <v>32</v>
      </c>
      <c r="C8" s="17" t="s">
        <v>33</v>
      </c>
      <c r="D8" s="16" t="s">
        <v>34</v>
      </c>
      <c r="E8" s="56" t="s">
        <v>27</v>
      </c>
      <c r="F8" s="63"/>
      <c r="G8" s="18"/>
      <c r="H8" s="18"/>
      <c r="I8" s="18"/>
      <c r="J8" s="18"/>
      <c r="K8" s="18"/>
      <c r="L8" s="18"/>
      <c r="M8" s="18"/>
      <c r="N8" s="64">
        <v>550</v>
      </c>
      <c r="O8" s="79">
        <f aca="true" t="shared" si="0" ref="O8:O27">SUM(F8:N8)</f>
        <v>550</v>
      </c>
      <c r="P8" s="59">
        <v>1.15</v>
      </c>
      <c r="Q8" s="19">
        <f aca="true" t="shared" si="1" ref="Q8:Q27">O8*P8</f>
        <v>632.5</v>
      </c>
      <c r="R8" s="20"/>
    </row>
    <row r="9" spans="1:18" ht="33.75">
      <c r="A9" s="15">
        <v>4</v>
      </c>
      <c r="B9" s="16" t="s">
        <v>70</v>
      </c>
      <c r="C9" s="17" t="s">
        <v>71</v>
      </c>
      <c r="D9" s="16" t="s">
        <v>72</v>
      </c>
      <c r="E9" s="56" t="s">
        <v>41</v>
      </c>
      <c r="F9" s="63"/>
      <c r="G9" s="18"/>
      <c r="H9" s="18">
        <v>68.96</v>
      </c>
      <c r="I9" s="18"/>
      <c r="J9" s="18"/>
      <c r="K9" s="18"/>
      <c r="L9" s="18"/>
      <c r="M9" s="18"/>
      <c r="N9" s="64"/>
      <c r="O9" s="79">
        <f t="shared" si="0"/>
        <v>68.96</v>
      </c>
      <c r="P9" s="74">
        <v>94.2</v>
      </c>
      <c r="Q9" s="19">
        <f t="shared" si="1"/>
        <v>6496.031999999999</v>
      </c>
      <c r="R9" s="20"/>
    </row>
    <row r="10" spans="1:18" ht="27" customHeight="1">
      <c r="A10" s="15">
        <v>5</v>
      </c>
      <c r="B10" s="16" t="s">
        <v>73</v>
      </c>
      <c r="C10" s="17" t="s">
        <v>74</v>
      </c>
      <c r="D10" s="16" t="s">
        <v>75</v>
      </c>
      <c r="E10" s="56" t="s">
        <v>76</v>
      </c>
      <c r="F10" s="63"/>
      <c r="G10" s="18"/>
      <c r="H10" s="18">
        <v>795.15</v>
      </c>
      <c r="I10" s="18"/>
      <c r="J10" s="18"/>
      <c r="K10" s="18"/>
      <c r="L10" s="18"/>
      <c r="M10" s="18"/>
      <c r="N10" s="64"/>
      <c r="O10" s="79">
        <f t="shared" si="0"/>
        <v>795.15</v>
      </c>
      <c r="P10" s="74">
        <v>1.15</v>
      </c>
      <c r="Q10" s="19">
        <f t="shared" si="1"/>
        <v>914.4224999999999</v>
      </c>
      <c r="R10" s="20"/>
    </row>
    <row r="11" spans="1:18" ht="12" customHeight="1">
      <c r="A11" s="15">
        <v>6</v>
      </c>
      <c r="B11" s="16" t="s">
        <v>29</v>
      </c>
      <c r="C11" s="17" t="s">
        <v>30</v>
      </c>
      <c r="D11" s="16" t="s">
        <v>31</v>
      </c>
      <c r="E11" s="56" t="s">
        <v>28</v>
      </c>
      <c r="F11" s="63"/>
      <c r="G11" s="18"/>
      <c r="H11" s="18">
        <v>229.6</v>
      </c>
      <c r="I11" s="18"/>
      <c r="J11" s="18"/>
      <c r="K11" s="18"/>
      <c r="L11" s="18"/>
      <c r="M11" s="18"/>
      <c r="N11" s="64"/>
      <c r="O11" s="79">
        <f t="shared" si="0"/>
        <v>229.6</v>
      </c>
      <c r="P11" s="75">
        <v>9.6</v>
      </c>
      <c r="Q11" s="19">
        <f t="shared" si="1"/>
        <v>2204.16</v>
      </c>
      <c r="R11" s="20"/>
    </row>
    <row r="12" spans="1:20" ht="12" customHeight="1">
      <c r="A12" s="15">
        <v>7</v>
      </c>
      <c r="B12" s="23" t="s">
        <v>18</v>
      </c>
      <c r="C12" s="17" t="s">
        <v>17</v>
      </c>
      <c r="D12" s="23" t="s">
        <v>19</v>
      </c>
      <c r="E12" s="56" t="s">
        <v>27</v>
      </c>
      <c r="F12" s="63">
        <v>933.54</v>
      </c>
      <c r="G12" s="18">
        <v>468.3</v>
      </c>
      <c r="H12" s="18"/>
      <c r="I12" s="18"/>
      <c r="J12" s="18">
        <v>1545.54</v>
      </c>
      <c r="K12" s="18"/>
      <c r="L12" s="18"/>
      <c r="M12" s="18">
        <v>1079.52</v>
      </c>
      <c r="N12" s="64"/>
      <c r="O12" s="79">
        <f t="shared" si="0"/>
        <v>4026.9</v>
      </c>
      <c r="P12" s="59">
        <v>0.41</v>
      </c>
      <c r="Q12" s="19">
        <f t="shared" si="1"/>
        <v>1651.029</v>
      </c>
      <c r="R12" s="20"/>
      <c r="T12" s="4">
        <v>129.76</v>
      </c>
    </row>
    <row r="13" spans="1:18" ht="12" customHeight="1">
      <c r="A13" s="15">
        <v>8</v>
      </c>
      <c r="B13" s="23" t="s">
        <v>11</v>
      </c>
      <c r="C13" s="17" t="s">
        <v>12</v>
      </c>
      <c r="D13" s="23" t="s">
        <v>13</v>
      </c>
      <c r="E13" s="56" t="s">
        <v>26</v>
      </c>
      <c r="F13" s="63">
        <v>70.78</v>
      </c>
      <c r="G13" s="18">
        <v>554.86</v>
      </c>
      <c r="H13" s="18">
        <v>369.14</v>
      </c>
      <c r="I13" s="18">
        <v>439.02</v>
      </c>
      <c r="J13" s="18"/>
      <c r="K13" s="18">
        <v>138.14</v>
      </c>
      <c r="L13" s="18"/>
      <c r="M13" s="18"/>
      <c r="N13" s="64"/>
      <c r="O13" s="79">
        <f t="shared" si="0"/>
        <v>1571.94</v>
      </c>
      <c r="P13" s="59">
        <v>15.29</v>
      </c>
      <c r="Q13" s="19">
        <f t="shared" si="1"/>
        <v>24034.9626</v>
      </c>
      <c r="R13" s="20"/>
    </row>
    <row r="14" spans="1:18" ht="12" customHeight="1">
      <c r="A14" s="15">
        <v>9</v>
      </c>
      <c r="B14" s="23" t="s">
        <v>14</v>
      </c>
      <c r="C14" s="17" t="s">
        <v>15</v>
      </c>
      <c r="D14" s="23" t="s">
        <v>16</v>
      </c>
      <c r="E14" s="56" t="s">
        <v>26</v>
      </c>
      <c r="F14" s="63">
        <v>233.89</v>
      </c>
      <c r="G14" s="18">
        <v>463.57</v>
      </c>
      <c r="H14" s="18">
        <v>312.57</v>
      </c>
      <c r="I14" s="18">
        <v>292.68</v>
      </c>
      <c r="J14" s="18"/>
      <c r="K14" s="18">
        <v>92.09</v>
      </c>
      <c r="L14" s="18">
        <v>29.96</v>
      </c>
      <c r="M14" s="18">
        <v>107.95</v>
      </c>
      <c r="N14" s="64"/>
      <c r="O14" s="79">
        <f t="shared" si="0"/>
        <v>1532.71</v>
      </c>
      <c r="P14" s="59">
        <v>15.29</v>
      </c>
      <c r="Q14" s="19">
        <f t="shared" si="1"/>
        <v>23435.135899999997</v>
      </c>
      <c r="R14" s="20"/>
    </row>
    <row r="15" spans="1:18" ht="12" customHeight="1">
      <c r="A15" s="15">
        <v>10</v>
      </c>
      <c r="B15" s="23" t="s">
        <v>37</v>
      </c>
      <c r="C15" s="17" t="s">
        <v>38</v>
      </c>
      <c r="D15" s="23" t="s">
        <v>39</v>
      </c>
      <c r="E15" s="56" t="s">
        <v>27</v>
      </c>
      <c r="F15" s="63">
        <v>1169.46</v>
      </c>
      <c r="G15" s="18">
        <v>2317.84</v>
      </c>
      <c r="H15" s="18">
        <v>1138.67</v>
      </c>
      <c r="I15" s="18">
        <v>1463.39</v>
      </c>
      <c r="J15" s="18">
        <v>1545.54</v>
      </c>
      <c r="K15" s="18">
        <v>460.47</v>
      </c>
      <c r="L15" s="18">
        <v>299.64</v>
      </c>
      <c r="M15" s="18">
        <v>1079.52</v>
      </c>
      <c r="N15" s="64"/>
      <c r="O15" s="79">
        <f t="shared" si="0"/>
        <v>9474.53</v>
      </c>
      <c r="P15" s="59">
        <v>1.2</v>
      </c>
      <c r="Q15" s="19">
        <f t="shared" si="1"/>
        <v>11369.436</v>
      </c>
      <c r="R15" s="20"/>
    </row>
    <row r="16" spans="1:18" ht="12" customHeight="1">
      <c r="A16" s="15">
        <v>11</v>
      </c>
      <c r="B16" s="23" t="s">
        <v>67</v>
      </c>
      <c r="C16" s="17" t="s">
        <v>68</v>
      </c>
      <c r="D16" s="23" t="s">
        <v>69</v>
      </c>
      <c r="E16" s="56" t="s">
        <v>27</v>
      </c>
      <c r="F16" s="63"/>
      <c r="G16" s="18"/>
      <c r="H16" s="18"/>
      <c r="I16" s="18"/>
      <c r="J16" s="18"/>
      <c r="K16" s="18"/>
      <c r="L16" s="18"/>
      <c r="M16" s="18"/>
      <c r="N16" s="64">
        <v>550</v>
      </c>
      <c r="O16" s="79">
        <f t="shared" si="0"/>
        <v>550</v>
      </c>
      <c r="P16" s="59">
        <v>0.45</v>
      </c>
      <c r="Q16" s="19">
        <f t="shared" si="1"/>
        <v>247.5</v>
      </c>
      <c r="R16" s="20"/>
    </row>
    <row r="17" spans="1:18" ht="21" customHeight="1">
      <c r="A17" s="15">
        <v>12</v>
      </c>
      <c r="B17" s="23" t="s">
        <v>20</v>
      </c>
      <c r="C17" s="17" t="s">
        <v>21</v>
      </c>
      <c r="D17" s="23" t="s">
        <v>22</v>
      </c>
      <c r="E17" s="56" t="s">
        <v>27</v>
      </c>
      <c r="F17" s="63">
        <v>1169.46</v>
      </c>
      <c r="G17" s="18">
        <v>2317.84</v>
      </c>
      <c r="H17" s="18">
        <v>1138.67</v>
      </c>
      <c r="I17" s="18">
        <v>1463.39</v>
      </c>
      <c r="J17" s="18">
        <v>1545.54</v>
      </c>
      <c r="K17" s="18">
        <v>460.47</v>
      </c>
      <c r="L17" s="18">
        <v>299.64</v>
      </c>
      <c r="M17" s="18">
        <v>1079.52</v>
      </c>
      <c r="N17" s="64">
        <v>550</v>
      </c>
      <c r="O17" s="79">
        <f t="shared" si="0"/>
        <v>10024.53</v>
      </c>
      <c r="P17" s="59">
        <v>11.49</v>
      </c>
      <c r="Q17" s="19">
        <f t="shared" si="1"/>
        <v>115181.8497</v>
      </c>
      <c r="R17" s="24"/>
    </row>
    <row r="18" spans="1:18" ht="21" customHeight="1">
      <c r="A18" s="15">
        <v>13</v>
      </c>
      <c r="B18" s="23"/>
      <c r="C18" s="17" t="s">
        <v>87</v>
      </c>
      <c r="D18" s="23"/>
      <c r="E18" s="56" t="s">
        <v>27</v>
      </c>
      <c r="F18" s="63"/>
      <c r="G18" s="18"/>
      <c r="H18" s="18">
        <v>375.07</v>
      </c>
      <c r="I18" s="18"/>
      <c r="J18" s="18"/>
      <c r="K18" s="18"/>
      <c r="L18" s="18"/>
      <c r="M18" s="18"/>
      <c r="N18" s="64"/>
      <c r="O18" s="79">
        <f t="shared" si="0"/>
        <v>375.07</v>
      </c>
      <c r="P18" s="75">
        <v>20</v>
      </c>
      <c r="Q18" s="19">
        <f t="shared" si="1"/>
        <v>7501.4</v>
      </c>
      <c r="R18" s="24"/>
    </row>
    <row r="19" spans="1:18" ht="22.5">
      <c r="A19" s="15">
        <v>14</v>
      </c>
      <c r="B19" s="16" t="s">
        <v>84</v>
      </c>
      <c r="C19" s="17" t="s">
        <v>85</v>
      </c>
      <c r="D19" s="16" t="s">
        <v>86</v>
      </c>
      <c r="E19" s="56" t="s">
        <v>55</v>
      </c>
      <c r="F19" s="63">
        <v>2</v>
      </c>
      <c r="G19" s="18">
        <v>5</v>
      </c>
      <c r="H19" s="18">
        <v>3</v>
      </c>
      <c r="I19" s="18">
        <v>3</v>
      </c>
      <c r="J19" s="18">
        <v>2</v>
      </c>
      <c r="K19" s="18">
        <v>1</v>
      </c>
      <c r="L19" s="18">
        <v>2</v>
      </c>
      <c r="M19" s="18"/>
      <c r="N19" s="64"/>
      <c r="O19" s="79">
        <f t="shared" si="0"/>
        <v>18</v>
      </c>
      <c r="P19" s="75">
        <v>40.3</v>
      </c>
      <c r="Q19" s="19">
        <f t="shared" si="1"/>
        <v>725.4</v>
      </c>
      <c r="R19" s="24">
        <f>SUM(Q6:Q19)</f>
        <v>201854.2001</v>
      </c>
    </row>
    <row r="20" spans="1:18" ht="21" customHeight="1">
      <c r="A20" s="15"/>
      <c r="B20" s="23"/>
      <c r="C20" s="25" t="s">
        <v>50</v>
      </c>
      <c r="D20" s="23"/>
      <c r="E20" s="56"/>
      <c r="F20" s="63"/>
      <c r="G20" s="18"/>
      <c r="H20" s="18"/>
      <c r="I20" s="18"/>
      <c r="J20" s="18"/>
      <c r="K20" s="18"/>
      <c r="L20" s="18"/>
      <c r="M20" s="18"/>
      <c r="N20" s="64"/>
      <c r="O20" s="79"/>
      <c r="P20" s="75"/>
      <c r="Q20" s="19"/>
      <c r="R20" s="26"/>
    </row>
    <row r="21" spans="1:20" ht="67.5">
      <c r="A21" s="15">
        <v>15</v>
      </c>
      <c r="B21" s="27" t="s">
        <v>60</v>
      </c>
      <c r="C21" s="28" t="s">
        <v>61</v>
      </c>
      <c r="D21" s="29" t="s">
        <v>59</v>
      </c>
      <c r="E21" s="58" t="s">
        <v>41</v>
      </c>
      <c r="F21" s="66">
        <v>94.84</v>
      </c>
      <c r="G21" s="30">
        <v>78.87</v>
      </c>
      <c r="H21" s="30">
        <v>213.39</v>
      </c>
      <c r="I21" s="30">
        <v>3.9</v>
      </c>
      <c r="J21" s="30"/>
      <c r="K21" s="30">
        <v>26.05</v>
      </c>
      <c r="L21" s="30"/>
      <c r="M21" s="30"/>
      <c r="N21" s="67"/>
      <c r="O21" s="79">
        <f t="shared" si="0"/>
        <v>417.05</v>
      </c>
      <c r="P21" s="76">
        <v>7.5</v>
      </c>
      <c r="Q21" s="19">
        <f t="shared" si="1"/>
        <v>3127.875</v>
      </c>
      <c r="R21" s="26"/>
      <c r="T21" s="4">
        <v>11.3</v>
      </c>
    </row>
    <row r="22" spans="1:20" ht="11.25">
      <c r="A22" s="31">
        <v>16</v>
      </c>
      <c r="B22" s="27" t="s">
        <v>62</v>
      </c>
      <c r="C22" s="28" t="s">
        <v>63</v>
      </c>
      <c r="D22" s="29" t="s">
        <v>64</v>
      </c>
      <c r="E22" s="58" t="s">
        <v>28</v>
      </c>
      <c r="F22" s="66">
        <v>158.06</v>
      </c>
      <c r="G22" s="30">
        <v>131.45</v>
      </c>
      <c r="H22" s="30">
        <v>211.86</v>
      </c>
      <c r="I22" s="30">
        <v>6.5</v>
      </c>
      <c r="J22" s="30"/>
      <c r="K22" s="30">
        <v>43.41</v>
      </c>
      <c r="L22" s="30"/>
      <c r="M22" s="30"/>
      <c r="N22" s="67"/>
      <c r="O22" s="79">
        <f t="shared" si="0"/>
        <v>551.28</v>
      </c>
      <c r="P22" s="76">
        <v>22.7</v>
      </c>
      <c r="Q22" s="19">
        <f t="shared" si="1"/>
        <v>12514.055999999999</v>
      </c>
      <c r="R22" s="26"/>
      <c r="T22" s="4">
        <v>3.79</v>
      </c>
    </row>
    <row r="23" spans="1:18" ht="11.25">
      <c r="A23" s="15">
        <v>17</v>
      </c>
      <c r="B23" s="27" t="s">
        <v>81</v>
      </c>
      <c r="C23" s="28" t="s">
        <v>82</v>
      </c>
      <c r="D23" s="29" t="s">
        <v>83</v>
      </c>
      <c r="E23" s="58" t="s">
        <v>28</v>
      </c>
      <c r="F23" s="68"/>
      <c r="G23" s="30"/>
      <c r="H23" s="30">
        <v>53.92</v>
      </c>
      <c r="I23" s="30"/>
      <c r="J23" s="30"/>
      <c r="K23" s="30"/>
      <c r="L23" s="30"/>
      <c r="M23" s="30"/>
      <c r="N23" s="67"/>
      <c r="O23" s="79">
        <f t="shared" si="0"/>
        <v>53.92</v>
      </c>
      <c r="P23" s="76">
        <v>41.2</v>
      </c>
      <c r="Q23" s="19">
        <f t="shared" si="1"/>
        <v>2221.5040000000004</v>
      </c>
      <c r="R23" s="26"/>
    </row>
    <row r="24" spans="1:20" ht="33.75">
      <c r="A24" s="15">
        <v>18</v>
      </c>
      <c r="B24" s="27" t="s">
        <v>57</v>
      </c>
      <c r="C24" s="28" t="s">
        <v>58</v>
      </c>
      <c r="D24" s="29" t="s">
        <v>56</v>
      </c>
      <c r="E24" s="58" t="s">
        <v>41</v>
      </c>
      <c r="F24" s="66">
        <v>72.71</v>
      </c>
      <c r="G24" s="30">
        <v>60.47</v>
      </c>
      <c r="H24" s="30">
        <v>174.57</v>
      </c>
      <c r="I24" s="30">
        <v>2.99</v>
      </c>
      <c r="J24" s="30"/>
      <c r="K24" s="30">
        <v>19.97</v>
      </c>
      <c r="L24" s="30"/>
      <c r="M24" s="30"/>
      <c r="N24" s="67"/>
      <c r="O24" s="79">
        <f t="shared" si="0"/>
        <v>330.71000000000004</v>
      </c>
      <c r="P24" s="76">
        <v>15.09</v>
      </c>
      <c r="Q24" s="19">
        <f t="shared" si="1"/>
        <v>4990.4139000000005</v>
      </c>
      <c r="R24" s="26"/>
      <c r="T24" s="4">
        <f>T21+T22</f>
        <v>15.09</v>
      </c>
    </row>
    <row r="25" spans="1:18" ht="11.25">
      <c r="A25" s="31">
        <v>19</v>
      </c>
      <c r="B25" s="27"/>
      <c r="C25" s="28" t="s">
        <v>65</v>
      </c>
      <c r="D25" s="29"/>
      <c r="E25" s="58"/>
      <c r="F25" s="66">
        <v>11</v>
      </c>
      <c r="G25" s="30">
        <v>12</v>
      </c>
      <c r="H25" s="30">
        <v>19</v>
      </c>
      <c r="I25" s="30">
        <v>2</v>
      </c>
      <c r="J25" s="30"/>
      <c r="K25" s="30">
        <v>2</v>
      </c>
      <c r="L25" s="30"/>
      <c r="M25" s="30"/>
      <c r="N25" s="67"/>
      <c r="O25" s="79">
        <f t="shared" si="0"/>
        <v>46</v>
      </c>
      <c r="P25" s="76">
        <v>300</v>
      </c>
      <c r="Q25" s="19">
        <f t="shared" si="1"/>
        <v>13800</v>
      </c>
      <c r="R25" s="26"/>
    </row>
    <row r="26" spans="1:18" ht="21" customHeight="1">
      <c r="A26" s="15">
        <v>20</v>
      </c>
      <c r="B26" s="27" t="s">
        <v>52</v>
      </c>
      <c r="C26" s="28" t="s">
        <v>53</v>
      </c>
      <c r="D26" s="32" t="s">
        <v>54</v>
      </c>
      <c r="E26" s="58" t="s">
        <v>55</v>
      </c>
      <c r="F26" s="66">
        <v>1</v>
      </c>
      <c r="G26" s="30">
        <v>3</v>
      </c>
      <c r="H26" s="30">
        <v>1</v>
      </c>
      <c r="I26" s="30">
        <v>1</v>
      </c>
      <c r="J26" s="30"/>
      <c r="K26" s="30">
        <v>1</v>
      </c>
      <c r="L26" s="30"/>
      <c r="M26" s="30"/>
      <c r="N26" s="67"/>
      <c r="O26" s="79">
        <f t="shared" si="0"/>
        <v>7</v>
      </c>
      <c r="P26" s="76">
        <v>103</v>
      </c>
      <c r="Q26" s="19">
        <f t="shared" si="1"/>
        <v>721</v>
      </c>
      <c r="R26" s="26"/>
    </row>
    <row r="27" spans="1:18" ht="12" thickBot="1">
      <c r="A27" s="15">
        <v>21</v>
      </c>
      <c r="B27" s="27" t="s">
        <v>77</v>
      </c>
      <c r="C27" s="28" t="s">
        <v>78</v>
      </c>
      <c r="D27" s="32" t="s">
        <v>79</v>
      </c>
      <c r="E27" s="58" t="s">
        <v>55</v>
      </c>
      <c r="F27" s="69"/>
      <c r="G27" s="70"/>
      <c r="H27" s="70">
        <v>2</v>
      </c>
      <c r="I27" s="70"/>
      <c r="J27" s="70"/>
      <c r="K27" s="70"/>
      <c r="L27" s="70"/>
      <c r="M27" s="70"/>
      <c r="N27" s="71"/>
      <c r="O27" s="80">
        <f t="shared" si="0"/>
        <v>2</v>
      </c>
      <c r="P27" s="76">
        <v>1290</v>
      </c>
      <c r="Q27" s="19">
        <f t="shared" si="1"/>
        <v>2580</v>
      </c>
      <c r="R27" s="24">
        <f>SUM(Q21:Q27)</f>
        <v>39954.8489</v>
      </c>
    </row>
    <row r="28" spans="1:18" ht="12" customHeight="1">
      <c r="A28" s="33"/>
      <c r="B28" s="34"/>
      <c r="C28" s="35"/>
      <c r="D28" s="35"/>
      <c r="E28" s="35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6"/>
      <c r="Q28" s="35"/>
      <c r="R28" s="37">
        <f>SUM(Q6:Q27)</f>
        <v>241809.049</v>
      </c>
    </row>
    <row r="29" spans="1:18" ht="12" customHeight="1">
      <c r="A29" s="15"/>
      <c r="B29" s="23"/>
      <c r="C29" s="17"/>
      <c r="D29" s="2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8"/>
      <c r="Q29" s="19"/>
      <c r="R29" s="26"/>
    </row>
    <row r="30" spans="1:18" ht="12" customHeight="1">
      <c r="A30" s="15"/>
      <c r="B30" s="23"/>
      <c r="C30" s="17"/>
      <c r="D30" s="360" t="s">
        <v>9</v>
      </c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2"/>
      <c r="R30" s="39">
        <f>R28</f>
        <v>241809.049</v>
      </c>
    </row>
    <row r="31" spans="1:18" ht="12" customHeight="1">
      <c r="A31" s="15"/>
      <c r="B31" s="23"/>
      <c r="C31" s="17"/>
      <c r="D31" s="363">
        <v>0.18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1"/>
      <c r="R31" s="40">
        <f>R30*0.18</f>
        <v>43525.62882</v>
      </c>
    </row>
    <row r="32" spans="1:18" ht="12" customHeight="1">
      <c r="A32" s="15"/>
      <c r="B32" s="23"/>
      <c r="C32" s="17"/>
      <c r="D32" s="349" t="s">
        <v>10</v>
      </c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1"/>
      <c r="R32" s="41">
        <f>SUM(R30:R31)</f>
        <v>285334.67782</v>
      </c>
    </row>
    <row r="33" spans="1:18" ht="12" customHeight="1">
      <c r="A33" s="15"/>
      <c r="B33" s="23"/>
      <c r="C33" s="17"/>
      <c r="D33" s="363">
        <v>0.15</v>
      </c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1"/>
      <c r="R33" s="40">
        <f>R32*0.15</f>
        <v>42800.201672999996</v>
      </c>
    </row>
    <row r="34" spans="1:18" ht="12" customHeight="1">
      <c r="A34" s="15"/>
      <c r="B34" s="23"/>
      <c r="C34" s="17"/>
      <c r="D34" s="349" t="s">
        <v>10</v>
      </c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1"/>
      <c r="R34" s="41">
        <f>SUM(R32:R33)</f>
        <v>328134.879493</v>
      </c>
    </row>
    <row r="35" spans="1:18" ht="12" customHeight="1">
      <c r="A35" s="15"/>
      <c r="B35" s="23"/>
      <c r="C35" s="17"/>
      <c r="D35" s="349" t="s">
        <v>23</v>
      </c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1"/>
      <c r="R35" s="41">
        <v>7637.48</v>
      </c>
    </row>
    <row r="36" spans="1:18" ht="12" customHeight="1">
      <c r="A36" s="15"/>
      <c r="B36" s="23"/>
      <c r="C36" s="17"/>
      <c r="D36" s="349" t="s">
        <v>10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1"/>
      <c r="R36" s="41">
        <f>SUM(R34:R35)</f>
        <v>335772.35949299997</v>
      </c>
    </row>
    <row r="37" spans="1:18" ht="12" customHeight="1">
      <c r="A37" s="15"/>
      <c r="B37" s="23"/>
      <c r="C37" s="17"/>
      <c r="D37" s="349" t="s">
        <v>24</v>
      </c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1"/>
      <c r="R37" s="41">
        <f>R36*0.23</f>
        <v>77227.64268338999</v>
      </c>
    </row>
    <row r="38" spans="1:18" ht="12" customHeight="1" thickBot="1">
      <c r="A38" s="42"/>
      <c r="B38" s="43"/>
      <c r="C38" s="44"/>
      <c r="D38" s="353" t="s">
        <v>25</v>
      </c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5"/>
      <c r="Q38" s="356"/>
      <c r="R38" s="45">
        <f>SUM(R36:R37)</f>
        <v>413000.00217639</v>
      </c>
    </row>
    <row r="39" spans="1:18" ht="12" customHeight="1">
      <c r="A39" s="46"/>
      <c r="B39" s="47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3"/>
    </row>
    <row r="40" ht="12" customHeight="1"/>
    <row r="41" ht="12" customHeight="1"/>
  </sheetData>
  <sheetProtection/>
  <mergeCells count="10">
    <mergeCell ref="D36:Q36"/>
    <mergeCell ref="D37:Q37"/>
    <mergeCell ref="D38:Q38"/>
    <mergeCell ref="A2:R2"/>
    <mergeCell ref="D30:Q30"/>
    <mergeCell ref="D31:Q31"/>
    <mergeCell ref="D32:Q32"/>
    <mergeCell ref="D33:Q33"/>
    <mergeCell ref="D34:Q34"/>
    <mergeCell ref="D35:Q35"/>
  </mergeCells>
  <printOptions/>
  <pageMargins left="0.3" right="0.19" top="0.7" bottom="0.75" header="0.5118110236220472" footer="0.5118110236220472"/>
  <pageSetup horizontalDpi="300" verticalDpi="3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="85" zoomScaleNormal="85" zoomScalePageLayoutView="0" workbookViewId="0" topLeftCell="A22">
      <selection activeCell="M37" sqref="M37"/>
    </sheetView>
  </sheetViews>
  <sheetFormatPr defaultColWidth="13.00390625" defaultRowHeight="12.75"/>
  <cols>
    <col min="1" max="1" width="4.8515625" style="1" customWidth="1"/>
    <col min="2" max="2" width="4.7109375" style="1" bestFit="1" customWidth="1"/>
    <col min="3" max="3" width="13.00390625" style="2" customWidth="1"/>
    <col min="4" max="4" width="42.140625" style="1" customWidth="1"/>
    <col min="5" max="5" width="10.28125" style="1" customWidth="1"/>
    <col min="6" max="8" width="13.00390625" style="1" customWidth="1"/>
    <col min="9" max="9" width="15.421875" style="1" customWidth="1"/>
    <col min="10" max="10" width="13.7109375" style="3" customWidth="1"/>
    <col min="11" max="11" width="13.00390625" style="1" customWidth="1"/>
    <col min="12" max="13" width="13.00390625" style="166" customWidth="1"/>
    <col min="14" max="14" width="13.00390625" style="4" customWidth="1"/>
    <col min="15" max="16384" width="13.00390625" style="1" customWidth="1"/>
  </cols>
  <sheetData>
    <row r="1" spans="1:14" s="148" customFormat="1" ht="12.75">
      <c r="A1" s="151" t="s">
        <v>133</v>
      </c>
      <c r="B1" s="145"/>
      <c r="C1" s="146"/>
      <c r="D1" s="145"/>
      <c r="E1" s="341" t="s">
        <v>160</v>
      </c>
      <c r="F1" s="342"/>
      <c r="G1" s="342"/>
      <c r="H1" s="342"/>
      <c r="I1" s="342"/>
      <c r="J1" s="342"/>
      <c r="L1" s="164"/>
      <c r="M1" s="164"/>
      <c r="N1" s="165"/>
    </row>
    <row r="2" spans="1:14" s="148" customFormat="1" ht="12">
      <c r="A2" s="152" t="s">
        <v>134</v>
      </c>
      <c r="B2" s="145"/>
      <c r="C2" s="146"/>
      <c r="D2" s="145"/>
      <c r="E2" s="145"/>
      <c r="F2" s="145"/>
      <c r="G2" s="145"/>
      <c r="H2" s="145"/>
      <c r="I2" s="145"/>
      <c r="J2" s="147"/>
      <c r="L2" s="164"/>
      <c r="M2" s="164"/>
      <c r="N2" s="165"/>
    </row>
    <row r="3" spans="1:14" s="148" customFormat="1" ht="12">
      <c r="A3" s="152" t="s">
        <v>135</v>
      </c>
      <c r="B3" s="145"/>
      <c r="C3" s="146"/>
      <c r="D3" s="145"/>
      <c r="E3" s="145"/>
      <c r="F3" s="145"/>
      <c r="G3" s="145"/>
      <c r="H3" s="145"/>
      <c r="I3" s="145"/>
      <c r="J3" s="147"/>
      <c r="L3" s="164"/>
      <c r="M3" s="164"/>
      <c r="N3" s="165"/>
    </row>
    <row r="4" spans="1:10" ht="15.75" customHeight="1">
      <c r="A4" s="343" t="s">
        <v>136</v>
      </c>
      <c r="B4" s="343"/>
      <c r="C4" s="343"/>
      <c r="D4" s="343"/>
      <c r="E4" s="343"/>
      <c r="F4" s="343"/>
      <c r="G4" s="343"/>
      <c r="H4" s="343"/>
      <c r="I4" s="343"/>
      <c r="J4" s="344"/>
    </row>
    <row r="5" spans="1:10" ht="5.25" customHeight="1">
      <c r="A5" s="5"/>
      <c r="B5" s="5"/>
      <c r="C5" s="5"/>
      <c r="D5" s="5"/>
      <c r="E5" s="5"/>
      <c r="F5" s="5"/>
      <c r="G5" s="5"/>
      <c r="H5" s="5"/>
      <c r="I5" s="5"/>
      <c r="J5" s="6"/>
    </row>
    <row r="6" spans="1:14" s="156" customFormat="1" ht="24">
      <c r="A6" s="153" t="s">
        <v>0</v>
      </c>
      <c r="B6" s="153" t="s">
        <v>109</v>
      </c>
      <c r="C6" s="153" t="s">
        <v>105</v>
      </c>
      <c r="D6" s="153" t="s">
        <v>150</v>
      </c>
      <c r="E6" s="154" t="s">
        <v>104</v>
      </c>
      <c r="F6" s="153" t="s">
        <v>4</v>
      </c>
      <c r="G6" s="153" t="s">
        <v>6</v>
      </c>
      <c r="H6" s="154" t="s">
        <v>5</v>
      </c>
      <c r="I6" s="153" t="s">
        <v>7</v>
      </c>
      <c r="J6" s="155" t="s">
        <v>8</v>
      </c>
      <c r="L6" s="167" t="s">
        <v>163</v>
      </c>
      <c r="M6" s="167" t="s">
        <v>164</v>
      </c>
      <c r="N6" s="167" t="s">
        <v>165</v>
      </c>
    </row>
    <row r="7" spans="1:14" ht="12" customHeight="1">
      <c r="A7" s="364" t="s">
        <v>91</v>
      </c>
      <c r="B7" s="365"/>
      <c r="C7" s="365"/>
      <c r="D7" s="365"/>
      <c r="E7" s="365"/>
      <c r="F7" s="365"/>
      <c r="G7" s="365"/>
      <c r="H7" s="365"/>
      <c r="I7" s="365"/>
      <c r="J7" s="366"/>
      <c r="L7" s="168"/>
      <c r="N7" s="169"/>
    </row>
    <row r="8" spans="1:16" ht="21" customHeight="1">
      <c r="A8" s="82">
        <v>1</v>
      </c>
      <c r="B8" s="83" t="s">
        <v>110</v>
      </c>
      <c r="C8" s="83" t="s">
        <v>42</v>
      </c>
      <c r="D8" s="84" t="s">
        <v>43</v>
      </c>
      <c r="E8" s="83" t="s">
        <v>40</v>
      </c>
      <c r="F8" s="83" t="s">
        <v>41</v>
      </c>
      <c r="G8" s="85">
        <f>N8</f>
        <v>3605.25</v>
      </c>
      <c r="H8" s="85">
        <v>2.21</v>
      </c>
      <c r="I8" s="86">
        <f>G8*H8</f>
        <v>7967.6025</v>
      </c>
      <c r="J8" s="87"/>
      <c r="L8" s="170">
        <v>21850</v>
      </c>
      <c r="M8" s="171">
        <v>0.165</v>
      </c>
      <c r="N8" s="172">
        <f>L8*M8</f>
        <v>3605.25</v>
      </c>
      <c r="P8" s="1">
        <f>L8/5</f>
        <v>4370</v>
      </c>
    </row>
    <row r="9" spans="1:14" ht="72">
      <c r="A9" s="82">
        <v>2</v>
      </c>
      <c r="B9" s="83" t="s">
        <v>111</v>
      </c>
      <c r="C9" s="88" t="s">
        <v>60</v>
      </c>
      <c r="D9" s="89" t="s">
        <v>61</v>
      </c>
      <c r="E9" s="90" t="s">
        <v>59</v>
      </c>
      <c r="F9" s="88" t="s">
        <v>41</v>
      </c>
      <c r="G9" s="85">
        <f>N9</f>
        <v>357.466</v>
      </c>
      <c r="H9" s="91">
        <v>9.01</v>
      </c>
      <c r="I9" s="86">
        <f>G9*H9</f>
        <v>3220.76866</v>
      </c>
      <c r="J9" s="92"/>
      <c r="L9" s="171">
        <f>L8</f>
        <v>21850</v>
      </c>
      <c r="M9" s="171">
        <v>0.01636</v>
      </c>
      <c r="N9" s="172">
        <f>L9*M9</f>
        <v>357.466</v>
      </c>
    </row>
    <row r="10" spans="1:14" ht="36">
      <c r="A10" s="82">
        <v>3</v>
      </c>
      <c r="B10" s="83" t="s">
        <v>112</v>
      </c>
      <c r="C10" s="88" t="s">
        <v>57</v>
      </c>
      <c r="D10" s="89" t="s">
        <v>58</v>
      </c>
      <c r="E10" s="90" t="s">
        <v>56</v>
      </c>
      <c r="F10" s="88" t="s">
        <v>41</v>
      </c>
      <c r="G10" s="85">
        <f>N10</f>
        <v>273.125</v>
      </c>
      <c r="H10" s="91">
        <v>15.09</v>
      </c>
      <c r="I10" s="86">
        <f>G10*H10</f>
        <v>4121.45625</v>
      </c>
      <c r="J10" s="92"/>
      <c r="L10" s="171">
        <f>L8</f>
        <v>21850</v>
      </c>
      <c r="M10" s="171">
        <v>0.0125</v>
      </c>
      <c r="N10" s="172">
        <f>L10*M10</f>
        <v>273.125</v>
      </c>
    </row>
    <row r="11" spans="1:14" ht="36">
      <c r="A11" s="82">
        <v>4</v>
      </c>
      <c r="B11" s="83" t="s">
        <v>113</v>
      </c>
      <c r="C11" s="158" t="s">
        <v>88</v>
      </c>
      <c r="D11" s="159" t="s">
        <v>90</v>
      </c>
      <c r="E11" s="158" t="s">
        <v>89</v>
      </c>
      <c r="F11" s="158" t="s">
        <v>41</v>
      </c>
      <c r="G11" s="191">
        <v>5</v>
      </c>
      <c r="H11" s="85">
        <v>29.51</v>
      </c>
      <c r="I11" s="86">
        <f>G11*H11</f>
        <v>147.55</v>
      </c>
      <c r="J11" s="93"/>
      <c r="K11" s="173"/>
      <c r="L11" s="174"/>
      <c r="M11" s="174"/>
      <c r="N11" s="175"/>
    </row>
    <row r="12" spans="1:14" ht="24">
      <c r="A12" s="82">
        <v>5</v>
      </c>
      <c r="B12" s="83" t="s">
        <v>114</v>
      </c>
      <c r="C12" s="94" t="s">
        <v>32</v>
      </c>
      <c r="D12" s="84" t="s">
        <v>33</v>
      </c>
      <c r="E12" s="83" t="s">
        <v>34</v>
      </c>
      <c r="F12" s="83" t="s">
        <v>147</v>
      </c>
      <c r="G12" s="85">
        <f>N12</f>
        <v>1092.5</v>
      </c>
      <c r="H12" s="85">
        <v>1.15</v>
      </c>
      <c r="I12" s="86">
        <f>G12*H12</f>
        <v>1256.375</v>
      </c>
      <c r="J12" s="93"/>
      <c r="L12" s="171">
        <f>L8</f>
        <v>21850</v>
      </c>
      <c r="M12" s="171">
        <v>0.05</v>
      </c>
      <c r="N12" s="172">
        <f>L12*M12</f>
        <v>1092.5</v>
      </c>
    </row>
    <row r="13" spans="1:14" ht="12" customHeight="1">
      <c r="A13" s="95"/>
      <c r="B13" s="96"/>
      <c r="C13" s="96"/>
      <c r="D13" s="96" t="s">
        <v>92</v>
      </c>
      <c r="E13" s="97"/>
      <c r="F13" s="96"/>
      <c r="G13" s="96"/>
      <c r="H13" s="97"/>
      <c r="I13" s="98">
        <f>SUM(I8:I12)</f>
        <v>16713.75241</v>
      </c>
      <c r="J13" s="99">
        <f>I13</f>
        <v>16713.75241</v>
      </c>
      <c r="L13" s="176"/>
      <c r="M13" s="176"/>
      <c r="N13" s="177"/>
    </row>
    <row r="14" spans="1:14" ht="12">
      <c r="A14" s="364" t="s">
        <v>93</v>
      </c>
      <c r="B14" s="365"/>
      <c r="C14" s="365"/>
      <c r="D14" s="365"/>
      <c r="E14" s="365"/>
      <c r="F14" s="365"/>
      <c r="G14" s="365"/>
      <c r="H14" s="365"/>
      <c r="I14" s="365"/>
      <c r="J14" s="366"/>
      <c r="L14" s="176"/>
      <c r="M14" s="176"/>
      <c r="N14" s="177"/>
    </row>
    <row r="15" spans="1:14" ht="36">
      <c r="A15" s="82">
        <v>1</v>
      </c>
      <c r="B15" s="83" t="s">
        <v>115</v>
      </c>
      <c r="C15" s="83" t="s">
        <v>70</v>
      </c>
      <c r="D15" s="84" t="s">
        <v>71</v>
      </c>
      <c r="E15" s="83" t="s">
        <v>72</v>
      </c>
      <c r="F15" s="83" t="s">
        <v>41</v>
      </c>
      <c r="G15" s="192">
        <v>30</v>
      </c>
      <c r="H15" s="160">
        <v>94.2</v>
      </c>
      <c r="I15" s="178">
        <f aca="true" t="shared" si="0" ref="I15:I24">G15*H15</f>
        <v>2826</v>
      </c>
      <c r="J15" s="87"/>
      <c r="K15" s="173"/>
      <c r="L15" s="174"/>
      <c r="M15" s="174"/>
      <c r="N15" s="175"/>
    </row>
    <row r="16" spans="1:14" ht="21" customHeight="1">
      <c r="A16" s="82">
        <v>2</v>
      </c>
      <c r="B16" s="83" t="s">
        <v>116</v>
      </c>
      <c r="C16" s="83" t="s">
        <v>73</v>
      </c>
      <c r="D16" s="84" t="s">
        <v>74</v>
      </c>
      <c r="E16" s="83" t="s">
        <v>75</v>
      </c>
      <c r="F16" s="83" t="s">
        <v>76</v>
      </c>
      <c r="G16" s="192">
        <v>600</v>
      </c>
      <c r="H16" s="160">
        <v>1.15</v>
      </c>
      <c r="I16" s="178">
        <f t="shared" si="0"/>
        <v>690</v>
      </c>
      <c r="J16" s="93"/>
      <c r="K16" s="173"/>
      <c r="L16" s="174"/>
      <c r="M16" s="174"/>
      <c r="N16" s="175"/>
    </row>
    <row r="17" spans="1:14" s="81" customFormat="1" ht="27" customHeight="1">
      <c r="A17" s="82">
        <v>3</v>
      </c>
      <c r="B17" s="83" t="s">
        <v>117</v>
      </c>
      <c r="C17" s="83" t="s">
        <v>29</v>
      </c>
      <c r="D17" s="84" t="s">
        <v>30</v>
      </c>
      <c r="E17" s="83" t="s">
        <v>31</v>
      </c>
      <c r="F17" s="83" t="s">
        <v>28</v>
      </c>
      <c r="G17" s="85">
        <f>N17</f>
        <v>1190.825</v>
      </c>
      <c r="H17" s="100">
        <v>9.6</v>
      </c>
      <c r="I17" s="86">
        <f t="shared" si="0"/>
        <v>11431.92</v>
      </c>
      <c r="J17" s="101"/>
      <c r="L17" s="179">
        <f>L8</f>
        <v>21850</v>
      </c>
      <c r="M17" s="179">
        <v>0.0545</v>
      </c>
      <c r="N17" s="172">
        <f>L17*M17</f>
        <v>1190.825</v>
      </c>
    </row>
    <row r="18" spans="1:14" s="81" customFormat="1" ht="27" customHeight="1">
      <c r="A18" s="102">
        <v>4</v>
      </c>
      <c r="B18" s="103" t="s">
        <v>118</v>
      </c>
      <c r="C18" s="103" t="s">
        <v>156</v>
      </c>
      <c r="D18" s="161" t="s">
        <v>157</v>
      </c>
      <c r="E18" s="103" t="s">
        <v>158</v>
      </c>
      <c r="F18" s="83" t="s">
        <v>148</v>
      </c>
      <c r="G18" s="193">
        <v>20</v>
      </c>
      <c r="H18" s="105">
        <v>20</v>
      </c>
      <c r="I18" s="86">
        <f t="shared" si="0"/>
        <v>400</v>
      </c>
      <c r="J18" s="101"/>
      <c r="K18" s="180"/>
      <c r="L18" s="181"/>
      <c r="M18" s="181"/>
      <c r="N18" s="182"/>
    </row>
    <row r="19" spans="1:14" s="81" customFormat="1" ht="24">
      <c r="A19" s="82">
        <v>5</v>
      </c>
      <c r="B19" s="83" t="s">
        <v>119</v>
      </c>
      <c r="C19" s="83" t="s">
        <v>84</v>
      </c>
      <c r="D19" s="84" t="s">
        <v>85</v>
      </c>
      <c r="E19" s="83" t="s">
        <v>86</v>
      </c>
      <c r="F19" s="83" t="s">
        <v>55</v>
      </c>
      <c r="G19" s="191">
        <v>30</v>
      </c>
      <c r="H19" s="100">
        <v>40.3</v>
      </c>
      <c r="I19" s="86">
        <f t="shared" si="0"/>
        <v>1209</v>
      </c>
      <c r="J19" s="92"/>
      <c r="L19" s="179">
        <f>L8</f>
        <v>21850</v>
      </c>
      <c r="M19" s="179">
        <v>0.001818</v>
      </c>
      <c r="N19" s="183">
        <f>L19*M19</f>
        <v>39.7233</v>
      </c>
    </row>
    <row r="20" spans="1:14" ht="57" customHeight="1">
      <c r="A20" s="106">
        <v>6</v>
      </c>
      <c r="B20" s="88" t="s">
        <v>120</v>
      </c>
      <c r="C20" s="88" t="s">
        <v>62</v>
      </c>
      <c r="D20" s="89" t="s">
        <v>96</v>
      </c>
      <c r="E20" s="90" t="s">
        <v>64</v>
      </c>
      <c r="F20" s="88" t="s">
        <v>28</v>
      </c>
      <c r="G20" s="85">
        <f>N20</f>
        <v>595.8495</v>
      </c>
      <c r="H20" s="91">
        <v>22.7</v>
      </c>
      <c r="I20" s="86">
        <f t="shared" si="0"/>
        <v>13525.783650000001</v>
      </c>
      <c r="J20" s="107"/>
      <c r="L20" s="171">
        <f>L8</f>
        <v>21850</v>
      </c>
      <c r="M20" s="171">
        <v>0.02727</v>
      </c>
      <c r="N20" s="183">
        <f>L20*M20</f>
        <v>595.8495</v>
      </c>
    </row>
    <row r="21" spans="1:14" ht="54.75" customHeight="1">
      <c r="A21" s="82">
        <v>7</v>
      </c>
      <c r="B21" s="83" t="s">
        <v>121</v>
      </c>
      <c r="C21" s="88" t="s">
        <v>81</v>
      </c>
      <c r="D21" s="89" t="s">
        <v>97</v>
      </c>
      <c r="E21" s="90" t="s">
        <v>83</v>
      </c>
      <c r="F21" s="88" t="s">
        <v>28</v>
      </c>
      <c r="G21" s="191">
        <v>20</v>
      </c>
      <c r="H21" s="91">
        <v>41.2</v>
      </c>
      <c r="I21" s="86">
        <f t="shared" si="0"/>
        <v>824</v>
      </c>
      <c r="J21" s="107"/>
      <c r="K21" s="173"/>
      <c r="L21" s="174"/>
      <c r="M21" s="174"/>
      <c r="N21" s="175"/>
    </row>
    <row r="22" spans="1:14" s="81" customFormat="1" ht="58.5">
      <c r="A22" s="102">
        <v>8</v>
      </c>
      <c r="B22" s="103" t="s">
        <v>122</v>
      </c>
      <c r="C22" s="103" t="s">
        <v>94</v>
      </c>
      <c r="D22" s="104" t="s">
        <v>95</v>
      </c>
      <c r="E22" s="157" t="s">
        <v>151</v>
      </c>
      <c r="F22" s="83" t="s">
        <v>55</v>
      </c>
      <c r="G22" s="162">
        <f>N22</f>
        <v>24.035</v>
      </c>
      <c r="H22" s="105">
        <v>300</v>
      </c>
      <c r="I22" s="86">
        <f t="shared" si="0"/>
        <v>7210.5</v>
      </c>
      <c r="J22" s="101"/>
      <c r="L22" s="179">
        <f>L8</f>
        <v>21850</v>
      </c>
      <c r="M22" s="179">
        <v>0.0011</v>
      </c>
      <c r="N22" s="183">
        <f>L22*M22</f>
        <v>24.035</v>
      </c>
    </row>
    <row r="23" spans="1:14" s="81" customFormat="1" ht="27" customHeight="1">
      <c r="A23" s="82">
        <v>9</v>
      </c>
      <c r="B23" s="83" t="s">
        <v>123</v>
      </c>
      <c r="C23" s="88" t="s">
        <v>52</v>
      </c>
      <c r="D23" s="108" t="s">
        <v>53</v>
      </c>
      <c r="E23" s="109" t="s">
        <v>54</v>
      </c>
      <c r="F23" s="88" t="s">
        <v>55</v>
      </c>
      <c r="G23" s="191">
        <v>5</v>
      </c>
      <c r="H23" s="91">
        <v>103</v>
      </c>
      <c r="I23" s="86">
        <f t="shared" si="0"/>
        <v>515</v>
      </c>
      <c r="J23" s="92"/>
      <c r="L23" s="179">
        <f>L8</f>
        <v>21850</v>
      </c>
      <c r="M23" s="184">
        <v>0.000275</v>
      </c>
      <c r="N23" s="183">
        <f>L23*M23</f>
        <v>6.00875</v>
      </c>
    </row>
    <row r="24" spans="1:14" ht="48">
      <c r="A24" s="82">
        <v>10</v>
      </c>
      <c r="B24" s="83" t="s">
        <v>124</v>
      </c>
      <c r="C24" s="88" t="s">
        <v>77</v>
      </c>
      <c r="D24" s="89" t="s">
        <v>98</v>
      </c>
      <c r="E24" s="109" t="s">
        <v>79</v>
      </c>
      <c r="F24" s="88" t="s">
        <v>55</v>
      </c>
      <c r="G24" s="85">
        <v>1</v>
      </c>
      <c r="H24" s="91">
        <v>1290</v>
      </c>
      <c r="I24" s="86">
        <f t="shared" si="0"/>
        <v>1290</v>
      </c>
      <c r="J24" s="163"/>
      <c r="L24" s="174"/>
      <c r="M24" s="174"/>
      <c r="N24" s="175"/>
    </row>
    <row r="25" spans="1:14" ht="12" customHeight="1">
      <c r="A25" s="95"/>
      <c r="B25" s="96"/>
      <c r="C25" s="96"/>
      <c r="D25" s="96" t="s">
        <v>99</v>
      </c>
      <c r="E25" s="97"/>
      <c r="F25" s="96"/>
      <c r="G25" s="96"/>
      <c r="H25" s="97"/>
      <c r="I25" s="98">
        <f>SUM(I15:I24)</f>
        <v>39922.203649999996</v>
      </c>
      <c r="J25" s="99">
        <f>I25</f>
        <v>39922.203649999996</v>
      </c>
      <c r="L25" s="176"/>
      <c r="M25" s="176"/>
      <c r="N25" s="177"/>
    </row>
    <row r="26" spans="1:14" ht="12" customHeight="1">
      <c r="A26" s="367" t="s">
        <v>131</v>
      </c>
      <c r="B26" s="368"/>
      <c r="C26" s="368"/>
      <c r="D26" s="368"/>
      <c r="E26" s="368"/>
      <c r="F26" s="368"/>
      <c r="G26" s="368"/>
      <c r="H26" s="368"/>
      <c r="I26" s="368"/>
      <c r="J26" s="110">
        <f>J25+J13</f>
        <v>56635.95606</v>
      </c>
      <c r="L26" s="176"/>
      <c r="M26" s="176"/>
      <c r="N26" s="177"/>
    </row>
    <row r="27" spans="1:14" s="156" customFormat="1" ht="24">
      <c r="A27" s="153" t="s">
        <v>0</v>
      </c>
      <c r="B27" s="153" t="s">
        <v>109</v>
      </c>
      <c r="C27" s="153" t="s">
        <v>105</v>
      </c>
      <c r="D27" s="153" t="s">
        <v>150</v>
      </c>
      <c r="E27" s="154" t="s">
        <v>104</v>
      </c>
      <c r="F27" s="153" t="s">
        <v>4</v>
      </c>
      <c r="G27" s="153" t="s">
        <v>6</v>
      </c>
      <c r="H27" s="154" t="s">
        <v>5</v>
      </c>
      <c r="I27" s="153" t="s">
        <v>7</v>
      </c>
      <c r="J27" s="155" t="s">
        <v>8</v>
      </c>
      <c r="L27" s="185"/>
      <c r="M27" s="185"/>
      <c r="N27" s="186"/>
    </row>
    <row r="28" spans="1:14" ht="12" customHeight="1">
      <c r="A28" s="111"/>
      <c r="B28" s="112"/>
      <c r="C28" s="112"/>
      <c r="D28" s="112"/>
      <c r="E28" s="113"/>
      <c r="F28" s="112"/>
      <c r="G28" s="369" t="s">
        <v>132</v>
      </c>
      <c r="H28" s="370"/>
      <c r="I28" s="114"/>
      <c r="J28" s="115">
        <f>J26</f>
        <v>56635.95606</v>
      </c>
      <c r="L28" s="176"/>
      <c r="M28" s="176"/>
      <c r="N28" s="177"/>
    </row>
    <row r="29" spans="1:14" ht="12" customHeight="1">
      <c r="A29" s="364" t="s">
        <v>100</v>
      </c>
      <c r="B29" s="371"/>
      <c r="C29" s="371"/>
      <c r="D29" s="371"/>
      <c r="E29" s="371"/>
      <c r="F29" s="371"/>
      <c r="G29" s="371"/>
      <c r="H29" s="371"/>
      <c r="I29" s="371"/>
      <c r="J29" s="372"/>
      <c r="L29" s="176"/>
      <c r="M29" s="176"/>
      <c r="N29" s="177"/>
    </row>
    <row r="30" spans="1:14" ht="24.75" customHeight="1">
      <c r="A30" s="82">
        <v>1</v>
      </c>
      <c r="B30" s="83" t="s">
        <v>125</v>
      </c>
      <c r="C30" s="94" t="s">
        <v>18</v>
      </c>
      <c r="D30" s="84" t="s">
        <v>17</v>
      </c>
      <c r="E30" s="94" t="s">
        <v>19</v>
      </c>
      <c r="F30" s="83" t="s">
        <v>148</v>
      </c>
      <c r="G30" s="85">
        <f>N30</f>
        <v>14202.5</v>
      </c>
      <c r="H30" s="85">
        <v>0.41</v>
      </c>
      <c r="I30" s="86">
        <f>G30*H30</f>
        <v>5823.025</v>
      </c>
      <c r="J30" s="93"/>
      <c r="L30" s="171">
        <f>L8</f>
        <v>21850</v>
      </c>
      <c r="M30" s="171">
        <v>0.65</v>
      </c>
      <c r="N30" s="172">
        <f>L30*M30</f>
        <v>14202.5</v>
      </c>
    </row>
    <row r="31" spans="1:14" ht="24.75" customHeight="1">
      <c r="A31" s="82">
        <v>2</v>
      </c>
      <c r="B31" s="83" t="s">
        <v>126</v>
      </c>
      <c r="C31" s="94" t="s">
        <v>11</v>
      </c>
      <c r="D31" s="84" t="s">
        <v>12</v>
      </c>
      <c r="E31" s="94" t="s">
        <v>13</v>
      </c>
      <c r="F31" s="83" t="s">
        <v>149</v>
      </c>
      <c r="G31" s="85">
        <f>N31</f>
        <v>1966.5</v>
      </c>
      <c r="H31" s="85">
        <v>15.29</v>
      </c>
      <c r="I31" s="86">
        <f>G31*H31</f>
        <v>30067.785</v>
      </c>
      <c r="J31" s="93"/>
      <c r="L31" s="171">
        <f>L8</f>
        <v>21850</v>
      </c>
      <c r="M31" s="171">
        <v>0.09</v>
      </c>
      <c r="N31" s="172">
        <f>L31*M31</f>
        <v>1966.5</v>
      </c>
    </row>
    <row r="32" spans="1:14" ht="24.75" customHeight="1">
      <c r="A32" s="82">
        <v>3</v>
      </c>
      <c r="B32" s="83" t="s">
        <v>127</v>
      </c>
      <c r="C32" s="94" t="s">
        <v>14</v>
      </c>
      <c r="D32" s="84" t="s">
        <v>15</v>
      </c>
      <c r="E32" s="94" t="s">
        <v>16</v>
      </c>
      <c r="F32" s="83" t="s">
        <v>149</v>
      </c>
      <c r="G32" s="85">
        <f>N32</f>
        <v>3496</v>
      </c>
      <c r="H32" s="85">
        <v>15.29</v>
      </c>
      <c r="I32" s="86">
        <f>G32*H32</f>
        <v>53453.84</v>
      </c>
      <c r="J32" s="93"/>
      <c r="L32" s="171">
        <f>L8</f>
        <v>21850</v>
      </c>
      <c r="M32" s="171">
        <v>0.16</v>
      </c>
      <c r="N32" s="172">
        <f>L32*M32</f>
        <v>3496</v>
      </c>
    </row>
    <row r="33" spans="1:14" ht="12" customHeight="1">
      <c r="A33" s="95"/>
      <c r="B33" s="96"/>
      <c r="C33" s="96"/>
      <c r="D33" s="96" t="s">
        <v>101</v>
      </c>
      <c r="E33" s="97"/>
      <c r="F33" s="96"/>
      <c r="G33" s="96"/>
      <c r="H33" s="97"/>
      <c r="I33" s="98">
        <f>SUM(I30:I32)</f>
        <v>89344.65</v>
      </c>
      <c r="J33" s="116">
        <f>I33</f>
        <v>89344.65</v>
      </c>
      <c r="L33" s="176"/>
      <c r="M33" s="176"/>
      <c r="N33" s="177"/>
    </row>
    <row r="34" spans="1:14" ht="12">
      <c r="A34" s="364" t="s">
        <v>102</v>
      </c>
      <c r="B34" s="373"/>
      <c r="C34" s="373"/>
      <c r="D34" s="373"/>
      <c r="E34" s="373"/>
      <c r="F34" s="373"/>
      <c r="G34" s="373"/>
      <c r="H34" s="373"/>
      <c r="I34" s="373"/>
      <c r="J34" s="374"/>
      <c r="L34" s="176"/>
      <c r="M34" s="176"/>
      <c r="N34" s="177"/>
    </row>
    <row r="35" spans="1:14" ht="24.75" customHeight="1">
      <c r="A35" s="82">
        <v>1</v>
      </c>
      <c r="B35" s="83" t="s">
        <v>128</v>
      </c>
      <c r="C35" s="94" t="s">
        <v>37</v>
      </c>
      <c r="D35" s="84" t="s">
        <v>38</v>
      </c>
      <c r="E35" s="94" t="s">
        <v>39</v>
      </c>
      <c r="F35" s="83" t="s">
        <v>148</v>
      </c>
      <c r="G35" s="85">
        <f>N35</f>
        <v>20757.5</v>
      </c>
      <c r="H35" s="85">
        <v>1.2</v>
      </c>
      <c r="I35" s="86">
        <f>G35*H35</f>
        <v>24909</v>
      </c>
      <c r="J35" s="93"/>
      <c r="L35" s="171">
        <f>L8</f>
        <v>21850</v>
      </c>
      <c r="M35" s="171">
        <v>0.95</v>
      </c>
      <c r="N35" s="172">
        <f>L35*M35</f>
        <v>20757.5</v>
      </c>
    </row>
    <row r="36" spans="1:14" ht="24.75" customHeight="1">
      <c r="A36" s="82">
        <v>2</v>
      </c>
      <c r="B36" s="83" t="s">
        <v>129</v>
      </c>
      <c r="C36" s="94" t="s">
        <v>67</v>
      </c>
      <c r="D36" s="84" t="s">
        <v>68</v>
      </c>
      <c r="E36" s="94" t="s">
        <v>69</v>
      </c>
      <c r="F36" s="83" t="s">
        <v>148</v>
      </c>
      <c r="G36" s="85">
        <f>N36</f>
        <v>1092.5</v>
      </c>
      <c r="H36" s="85">
        <v>0.45</v>
      </c>
      <c r="I36" s="86">
        <f>G36*H36</f>
        <v>491.625</v>
      </c>
      <c r="J36" s="93"/>
      <c r="L36" s="171">
        <f>L8</f>
        <v>21850</v>
      </c>
      <c r="M36" s="171">
        <v>0.05</v>
      </c>
      <c r="N36" s="172">
        <f>L36*M36</f>
        <v>1092.5</v>
      </c>
    </row>
    <row r="37" spans="1:14" ht="24.75" customHeight="1">
      <c r="A37" s="82">
        <v>3</v>
      </c>
      <c r="B37" s="83" t="s">
        <v>130</v>
      </c>
      <c r="C37" s="94" t="s">
        <v>152</v>
      </c>
      <c r="D37" s="84" t="s">
        <v>153</v>
      </c>
      <c r="E37" s="94" t="s">
        <v>166</v>
      </c>
      <c r="F37" s="94" t="s">
        <v>154</v>
      </c>
      <c r="G37" s="85">
        <f>N37</f>
        <v>54.625</v>
      </c>
      <c r="H37" s="85">
        <v>89.19</v>
      </c>
      <c r="I37" s="86">
        <f>G37*H37</f>
        <v>4872.00375</v>
      </c>
      <c r="J37" s="93"/>
      <c r="L37" s="171">
        <f>L8</f>
        <v>21850</v>
      </c>
      <c r="M37" s="171">
        <v>0.0025</v>
      </c>
      <c r="N37" s="172">
        <f>L37*M37</f>
        <v>54.625</v>
      </c>
    </row>
    <row r="38" spans="1:14" ht="24.75" customHeight="1">
      <c r="A38" s="82">
        <v>4</v>
      </c>
      <c r="B38" s="83" t="s">
        <v>155</v>
      </c>
      <c r="C38" s="94" t="s">
        <v>20</v>
      </c>
      <c r="D38" s="84" t="s">
        <v>21</v>
      </c>
      <c r="E38" s="94" t="s">
        <v>22</v>
      </c>
      <c r="F38" s="83" t="s">
        <v>148</v>
      </c>
      <c r="G38" s="85">
        <f>N38</f>
        <v>21850</v>
      </c>
      <c r="H38" s="85">
        <v>7.89</v>
      </c>
      <c r="I38" s="86">
        <f>G38*H38</f>
        <v>172396.5</v>
      </c>
      <c r="J38" s="117"/>
      <c r="L38" s="171">
        <f>L8</f>
        <v>21850</v>
      </c>
      <c r="M38" s="171">
        <v>1</v>
      </c>
      <c r="N38" s="172">
        <f>L38*M38</f>
        <v>21850</v>
      </c>
    </row>
    <row r="39" spans="1:14" ht="12" customHeight="1">
      <c r="A39" s="95"/>
      <c r="B39" s="96"/>
      <c r="C39" s="96"/>
      <c r="D39" s="96" t="s">
        <v>103</v>
      </c>
      <c r="E39" s="97"/>
      <c r="F39" s="96"/>
      <c r="G39" s="96"/>
      <c r="H39" s="97"/>
      <c r="I39" s="98">
        <f>SUM(I35:I38)</f>
        <v>202669.12875</v>
      </c>
      <c r="J39" s="116">
        <f>I39</f>
        <v>202669.12875</v>
      </c>
      <c r="L39" s="176"/>
      <c r="M39" s="176"/>
      <c r="N39" s="177"/>
    </row>
    <row r="40" spans="1:14" ht="12" customHeight="1">
      <c r="A40" s="118"/>
      <c r="B40" s="119"/>
      <c r="C40" s="120"/>
      <c r="D40" s="121"/>
      <c r="E40" s="120"/>
      <c r="F40" s="119"/>
      <c r="G40" s="119"/>
      <c r="H40" s="122"/>
      <c r="I40" s="123"/>
      <c r="J40" s="124"/>
      <c r="L40" s="168"/>
      <c r="M40" s="168"/>
      <c r="N40" s="169"/>
    </row>
    <row r="41" spans="1:14" ht="12" customHeight="1">
      <c r="A41" s="125"/>
      <c r="B41" s="126"/>
      <c r="C41" s="127"/>
      <c r="D41" s="128"/>
      <c r="E41" s="129"/>
      <c r="F41" s="129"/>
      <c r="G41" s="129"/>
      <c r="H41" s="129"/>
      <c r="I41" s="187" t="s">
        <v>10</v>
      </c>
      <c r="J41" s="130">
        <f>J39+J33+J25+J13</f>
        <v>348649.73481</v>
      </c>
      <c r="L41" s="168"/>
      <c r="M41" s="168"/>
      <c r="N41" s="169"/>
    </row>
    <row r="42" spans="1:14" ht="12" customHeight="1">
      <c r="A42" s="125"/>
      <c r="B42" s="126"/>
      <c r="C42" s="127"/>
      <c r="D42" s="128"/>
      <c r="E42" s="131"/>
      <c r="F42" s="132"/>
      <c r="G42" s="132"/>
      <c r="H42" s="132"/>
      <c r="I42" s="188" t="s">
        <v>107</v>
      </c>
      <c r="J42" s="133">
        <f>J41*0.18</f>
        <v>62756.9522658</v>
      </c>
      <c r="L42" s="168"/>
      <c r="M42" s="168"/>
      <c r="N42" s="169"/>
    </row>
    <row r="43" spans="1:14" ht="12" customHeight="1">
      <c r="A43" s="125"/>
      <c r="B43" s="126"/>
      <c r="C43" s="127"/>
      <c r="D43" s="128"/>
      <c r="E43" s="129"/>
      <c r="F43" s="129"/>
      <c r="G43" s="129"/>
      <c r="H43" s="129"/>
      <c r="I43" s="187" t="s">
        <v>10</v>
      </c>
      <c r="J43" s="130">
        <f>SUM(J41:J42)</f>
        <v>411406.6870758</v>
      </c>
      <c r="L43" s="168"/>
      <c r="M43" s="168"/>
      <c r="N43" s="169"/>
    </row>
    <row r="44" spans="1:14" ht="12" customHeight="1">
      <c r="A44" s="125"/>
      <c r="B44" s="126"/>
      <c r="C44" s="127"/>
      <c r="D44" s="128"/>
      <c r="E44" s="131"/>
      <c r="F44" s="132"/>
      <c r="G44" s="132"/>
      <c r="H44" s="132"/>
      <c r="I44" s="188" t="s">
        <v>108</v>
      </c>
      <c r="J44" s="133">
        <f>J43*0.15</f>
        <v>61711.00306136999</v>
      </c>
      <c r="L44" s="168"/>
      <c r="M44" s="168"/>
      <c r="N44" s="169"/>
    </row>
    <row r="45" spans="1:14" ht="12" customHeight="1">
      <c r="A45" s="125"/>
      <c r="B45" s="126"/>
      <c r="C45" s="127"/>
      <c r="D45" s="128"/>
      <c r="E45" s="129"/>
      <c r="F45" s="129"/>
      <c r="G45" s="129"/>
      <c r="H45" s="129"/>
      <c r="I45" s="187" t="s">
        <v>10</v>
      </c>
      <c r="J45" s="130">
        <f>SUM(J43:J44)</f>
        <v>473117.69013716996</v>
      </c>
      <c r="L45" s="168"/>
      <c r="M45" s="168"/>
      <c r="N45" s="169"/>
    </row>
    <row r="46" spans="1:14" ht="12" customHeight="1">
      <c r="A46" s="125"/>
      <c r="B46" s="126"/>
      <c r="C46" s="127"/>
      <c r="D46" s="128"/>
      <c r="E46" s="129"/>
      <c r="F46" s="132"/>
      <c r="G46" s="132"/>
      <c r="H46" s="132"/>
      <c r="I46" s="187" t="s">
        <v>106</v>
      </c>
      <c r="J46" s="133">
        <f>J45*0.025</f>
        <v>11827.94225342925</v>
      </c>
      <c r="L46" s="168"/>
      <c r="M46" s="168"/>
      <c r="N46" s="169"/>
    </row>
    <row r="47" spans="1:14" ht="12" customHeight="1">
      <c r="A47" s="125"/>
      <c r="B47" s="126"/>
      <c r="C47" s="127"/>
      <c r="D47" s="128"/>
      <c r="E47" s="129"/>
      <c r="F47" s="129"/>
      <c r="G47" s="129"/>
      <c r="H47" s="129"/>
      <c r="I47" s="187" t="s">
        <v>10</v>
      </c>
      <c r="J47" s="130">
        <f>SUM(J45:J46)</f>
        <v>484945.63239059923</v>
      </c>
      <c r="L47" s="168"/>
      <c r="M47" s="168"/>
      <c r="N47" s="189"/>
    </row>
    <row r="48" spans="1:14" ht="12" customHeight="1">
      <c r="A48" s="125"/>
      <c r="B48" s="126"/>
      <c r="C48" s="127"/>
      <c r="D48" s="128"/>
      <c r="E48" s="129"/>
      <c r="F48" s="132"/>
      <c r="G48" s="132"/>
      <c r="H48" s="132"/>
      <c r="I48" s="187" t="s">
        <v>24</v>
      </c>
      <c r="J48" s="133">
        <f>J47*0.23</f>
        <v>111537.49544983782</v>
      </c>
      <c r="L48" s="168"/>
      <c r="M48" s="168"/>
      <c r="N48" s="189"/>
    </row>
    <row r="49" spans="1:14" ht="12" customHeight="1">
      <c r="A49" s="134"/>
      <c r="B49" s="135"/>
      <c r="C49" s="136"/>
      <c r="D49" s="137"/>
      <c r="E49" s="138"/>
      <c r="F49" s="138"/>
      <c r="G49" s="138"/>
      <c r="H49" s="139"/>
      <c r="I49" s="190" t="s">
        <v>25</v>
      </c>
      <c r="J49" s="140">
        <f>SUM(J47:J48)</f>
        <v>596483.127840437</v>
      </c>
      <c r="L49" s="168"/>
      <c r="M49" s="168"/>
      <c r="N49" s="189"/>
    </row>
    <row r="50" spans="1:14" ht="12" customHeight="1">
      <c r="A50" s="126"/>
      <c r="B50" s="126"/>
      <c r="C50" s="127"/>
      <c r="D50" s="128"/>
      <c r="E50" s="141"/>
      <c r="F50" s="141"/>
      <c r="G50" s="141"/>
      <c r="H50" s="142"/>
      <c r="I50" s="143"/>
      <c r="J50" s="144"/>
      <c r="L50" s="168"/>
      <c r="M50" s="168"/>
      <c r="N50" s="189"/>
    </row>
    <row r="51" spans="1:14" ht="12">
      <c r="A51" s="145"/>
      <c r="B51" s="145"/>
      <c r="C51" s="146"/>
      <c r="D51" s="145"/>
      <c r="E51" s="145"/>
      <c r="F51" s="145"/>
      <c r="G51" s="145"/>
      <c r="H51" s="145"/>
      <c r="I51" s="145"/>
      <c r="J51" s="147"/>
      <c r="L51" s="168"/>
      <c r="M51" s="168"/>
      <c r="N51" s="189">
        <v>60</v>
      </c>
    </row>
    <row r="52" spans="1:16" ht="12">
      <c r="A52" s="145"/>
      <c r="B52" s="145"/>
      <c r="C52" s="146" t="s">
        <v>137</v>
      </c>
      <c r="D52" s="145"/>
      <c r="E52" s="146" t="s">
        <v>138</v>
      </c>
      <c r="F52" s="145"/>
      <c r="G52" s="145"/>
      <c r="H52" s="145"/>
      <c r="I52" s="146" t="s">
        <v>141</v>
      </c>
      <c r="J52" s="147"/>
      <c r="L52" s="168"/>
      <c r="M52" s="168"/>
      <c r="N52" s="189">
        <v>0.23</v>
      </c>
      <c r="P52" s="189"/>
    </row>
    <row r="53" spans="1:14" ht="12">
      <c r="A53" s="145"/>
      <c r="B53" s="145"/>
      <c r="C53" s="146"/>
      <c r="D53" s="145"/>
      <c r="E53" s="146"/>
      <c r="F53" s="145"/>
      <c r="G53" s="145"/>
      <c r="H53" s="145"/>
      <c r="I53" s="146"/>
      <c r="J53" s="147"/>
      <c r="L53" s="168"/>
      <c r="M53" s="168"/>
      <c r="N53" s="189">
        <f>N51*N52</f>
        <v>13.8</v>
      </c>
    </row>
    <row r="54" spans="1:14" ht="12">
      <c r="A54" s="145"/>
      <c r="B54" s="145"/>
      <c r="C54" s="146"/>
      <c r="D54" s="145"/>
      <c r="E54" s="146"/>
      <c r="F54" s="145"/>
      <c r="G54" s="145"/>
      <c r="H54" s="145"/>
      <c r="I54" s="146"/>
      <c r="J54" s="147"/>
      <c r="L54" s="168"/>
      <c r="M54" s="168"/>
      <c r="N54" s="189"/>
    </row>
    <row r="55" spans="1:13" ht="12">
      <c r="A55" s="145"/>
      <c r="B55" s="145"/>
      <c r="C55" s="146" t="s">
        <v>143</v>
      </c>
      <c r="D55" s="145"/>
      <c r="E55" s="146" t="s">
        <v>139</v>
      </c>
      <c r="F55" s="145"/>
      <c r="G55" s="145"/>
      <c r="H55" s="145"/>
      <c r="I55" s="146" t="s">
        <v>142</v>
      </c>
      <c r="J55" s="147"/>
      <c r="L55" s="168"/>
      <c r="M55" s="168"/>
    </row>
    <row r="56" spans="1:13" ht="12">
      <c r="A56" s="145"/>
      <c r="B56" s="145"/>
      <c r="C56" s="146" t="s">
        <v>144</v>
      </c>
      <c r="D56" s="145"/>
      <c r="E56" s="146" t="s">
        <v>140</v>
      </c>
      <c r="F56" s="145"/>
      <c r="G56" s="145"/>
      <c r="H56" s="145"/>
      <c r="I56" s="146" t="s">
        <v>140</v>
      </c>
      <c r="J56" s="147"/>
      <c r="L56" s="168"/>
      <c r="M56" s="168"/>
    </row>
    <row r="57" spans="1:13" ht="12">
      <c r="A57" s="145"/>
      <c r="B57" s="145"/>
      <c r="C57" s="146"/>
      <c r="D57" s="145"/>
      <c r="E57" s="145"/>
      <c r="F57" s="145"/>
      <c r="G57" s="145"/>
      <c r="H57" s="145"/>
      <c r="I57" s="145"/>
      <c r="J57" s="147"/>
      <c r="L57" s="168"/>
      <c r="M57" s="168"/>
    </row>
    <row r="58" spans="1:13" ht="12">
      <c r="A58" s="145"/>
      <c r="B58" s="145"/>
      <c r="C58" s="146"/>
      <c r="D58" s="145"/>
      <c r="E58" s="145"/>
      <c r="F58" s="145"/>
      <c r="G58" s="145"/>
      <c r="H58" s="145"/>
      <c r="I58" s="145"/>
      <c r="J58" s="147"/>
      <c r="L58" s="168"/>
      <c r="M58" s="168"/>
    </row>
    <row r="59" spans="1:13" ht="12">
      <c r="A59" s="145"/>
      <c r="B59" s="145"/>
      <c r="C59" s="146" t="s">
        <v>145</v>
      </c>
      <c r="D59" s="145"/>
      <c r="E59" s="145"/>
      <c r="F59" s="145"/>
      <c r="G59" s="145"/>
      <c r="H59" s="145"/>
      <c r="I59" s="145"/>
      <c r="J59" s="147"/>
      <c r="L59" s="168"/>
      <c r="M59" s="168"/>
    </row>
    <row r="60" spans="1:13" ht="12">
      <c r="A60" s="145"/>
      <c r="B60" s="145"/>
      <c r="C60" s="146" t="s">
        <v>144</v>
      </c>
      <c r="D60" s="145"/>
      <c r="E60" s="145"/>
      <c r="F60" s="145"/>
      <c r="G60" s="145"/>
      <c r="H60" s="145"/>
      <c r="I60" s="145"/>
      <c r="J60" s="147"/>
      <c r="L60" s="168"/>
      <c r="M60" s="168"/>
    </row>
    <row r="61" spans="1:13" ht="12">
      <c r="A61" s="145"/>
      <c r="B61" s="145"/>
      <c r="C61" s="146"/>
      <c r="D61" s="145"/>
      <c r="E61" s="145"/>
      <c r="F61" s="145"/>
      <c r="G61" s="145"/>
      <c r="H61" s="145"/>
      <c r="I61" s="145"/>
      <c r="J61" s="147"/>
      <c r="L61" s="168"/>
      <c r="M61" s="168"/>
    </row>
    <row r="62" spans="1:13" ht="12">
      <c r="A62" s="148"/>
      <c r="B62" s="148"/>
      <c r="C62" s="149"/>
      <c r="D62" s="148"/>
      <c r="E62" s="148"/>
      <c r="F62" s="148"/>
      <c r="G62" s="148"/>
      <c r="H62" s="148"/>
      <c r="I62" s="148"/>
      <c r="J62" s="150"/>
      <c r="L62" s="168"/>
      <c r="M62" s="168"/>
    </row>
    <row r="63" spans="1:12" ht="12">
      <c r="A63" s="148"/>
      <c r="B63" s="148"/>
      <c r="C63" s="149" t="s">
        <v>146</v>
      </c>
      <c r="D63" s="148"/>
      <c r="E63" s="148"/>
      <c r="F63" s="148"/>
      <c r="G63" s="148"/>
      <c r="H63" s="148"/>
      <c r="I63" s="148"/>
      <c r="J63" s="150"/>
      <c r="L63" s="168"/>
    </row>
    <row r="64" spans="1:12" ht="12">
      <c r="A64" s="148"/>
      <c r="B64" s="148"/>
      <c r="C64" s="149" t="s">
        <v>144</v>
      </c>
      <c r="D64" s="148"/>
      <c r="E64" s="148"/>
      <c r="F64" s="148"/>
      <c r="G64" s="148"/>
      <c r="H64" s="148"/>
      <c r="I64" s="148"/>
      <c r="J64" s="150"/>
      <c r="L64" s="168"/>
    </row>
    <row r="65" spans="1:10" ht="12">
      <c r="A65" s="148"/>
      <c r="B65" s="148"/>
      <c r="C65" s="149"/>
      <c r="D65" s="148"/>
      <c r="E65" s="148"/>
      <c r="F65" s="148"/>
      <c r="G65" s="148"/>
      <c r="H65" s="148"/>
      <c r="I65" s="148"/>
      <c r="J65" s="150"/>
    </row>
    <row r="66" spans="1:10" ht="12">
      <c r="A66" s="148"/>
      <c r="B66" s="148"/>
      <c r="C66" s="149"/>
      <c r="D66" s="148"/>
      <c r="E66" s="148"/>
      <c r="F66" s="148"/>
      <c r="G66" s="148"/>
      <c r="H66" s="148"/>
      <c r="I66" s="148"/>
      <c r="J66" s="150"/>
    </row>
    <row r="67" spans="1:10" ht="12">
      <c r="A67" s="148"/>
      <c r="B67" s="148"/>
      <c r="C67" s="149" t="s">
        <v>159</v>
      </c>
      <c r="D67" s="148"/>
      <c r="E67" s="148"/>
      <c r="F67" s="148"/>
      <c r="G67" s="148"/>
      <c r="H67" s="148"/>
      <c r="I67" s="148"/>
      <c r="J67" s="150"/>
    </row>
    <row r="68" spans="1:10" ht="12">
      <c r="A68" s="148"/>
      <c r="B68" s="148"/>
      <c r="C68" s="149" t="s">
        <v>144</v>
      </c>
      <c r="D68" s="148"/>
      <c r="E68" s="148"/>
      <c r="F68" s="148"/>
      <c r="G68" s="148"/>
      <c r="H68" s="148"/>
      <c r="I68" s="148"/>
      <c r="J68" s="150"/>
    </row>
    <row r="69" spans="1:10" ht="12">
      <c r="A69" s="148"/>
      <c r="B69" s="148"/>
      <c r="C69" s="149"/>
      <c r="D69" s="148"/>
      <c r="E69" s="148"/>
      <c r="F69" s="148"/>
      <c r="G69" s="148"/>
      <c r="H69" s="148"/>
      <c r="I69" s="148"/>
      <c r="J69" s="150"/>
    </row>
    <row r="70" spans="1:10" ht="12">
      <c r="A70" s="148"/>
      <c r="B70" s="148"/>
      <c r="C70" s="149"/>
      <c r="D70" s="148"/>
      <c r="E70" s="148"/>
      <c r="F70" s="148"/>
      <c r="G70" s="148"/>
      <c r="H70" s="148"/>
      <c r="I70" s="148"/>
      <c r="J70" s="150"/>
    </row>
    <row r="71" spans="1:10" ht="12">
      <c r="A71" s="148"/>
      <c r="B71" s="148"/>
      <c r="C71" s="149"/>
      <c r="D71" s="148"/>
      <c r="E71" s="148"/>
      <c r="F71" s="148"/>
      <c r="G71" s="148"/>
      <c r="H71" s="148"/>
      <c r="I71" s="148"/>
      <c r="J71" s="150"/>
    </row>
    <row r="72" spans="1:10" ht="12">
      <c r="A72" s="148"/>
      <c r="B72" s="148"/>
      <c r="C72" s="149"/>
      <c r="D72" s="148"/>
      <c r="E72" s="148"/>
      <c r="F72" s="148"/>
      <c r="G72" s="148"/>
      <c r="H72" s="148"/>
      <c r="I72" s="148"/>
      <c r="J72" s="150"/>
    </row>
    <row r="73" spans="1:10" ht="12">
      <c r="A73" s="148"/>
      <c r="B73" s="148"/>
      <c r="C73" s="149"/>
      <c r="D73" s="148"/>
      <c r="E73" s="148"/>
      <c r="F73" s="148"/>
      <c r="G73" s="148"/>
      <c r="H73" s="148"/>
      <c r="I73" s="148"/>
      <c r="J73" s="150"/>
    </row>
    <row r="74" spans="1:10" ht="12">
      <c r="A74" s="148"/>
      <c r="B74" s="148"/>
      <c r="C74" s="149"/>
      <c r="D74" s="148"/>
      <c r="E74" s="148"/>
      <c r="F74" s="148"/>
      <c r="G74" s="148"/>
      <c r="H74" s="148"/>
      <c r="I74" s="148"/>
      <c r="J74" s="150"/>
    </row>
    <row r="75" spans="1:10" ht="12">
      <c r="A75" s="148"/>
      <c r="B75" s="148"/>
      <c r="C75" s="149"/>
      <c r="D75" s="148"/>
      <c r="E75" s="148"/>
      <c r="F75" s="148"/>
      <c r="G75" s="148"/>
      <c r="H75" s="148"/>
      <c r="I75" s="148"/>
      <c r="J75" s="150"/>
    </row>
    <row r="76" spans="1:10" ht="12">
      <c r="A76" s="148"/>
      <c r="B76" s="148"/>
      <c r="C76" s="149"/>
      <c r="D76" s="148"/>
      <c r="E76" s="148"/>
      <c r="F76" s="148"/>
      <c r="G76" s="148"/>
      <c r="H76" s="148"/>
      <c r="I76" s="148"/>
      <c r="J76" s="150"/>
    </row>
    <row r="77" spans="1:10" ht="12">
      <c r="A77" s="148"/>
      <c r="B77" s="148"/>
      <c r="C77" s="149"/>
      <c r="D77" s="148"/>
      <c r="E77" s="148"/>
      <c r="F77" s="148"/>
      <c r="G77" s="148"/>
      <c r="H77" s="148"/>
      <c r="I77" s="148"/>
      <c r="J77" s="150"/>
    </row>
    <row r="78" spans="1:10" ht="12">
      <c r="A78" s="148"/>
      <c r="B78" s="148"/>
      <c r="C78" s="149"/>
      <c r="D78" s="148"/>
      <c r="E78" s="148"/>
      <c r="F78" s="148"/>
      <c r="G78" s="148"/>
      <c r="H78" s="148"/>
      <c r="I78" s="148"/>
      <c r="J78" s="150"/>
    </row>
    <row r="79" spans="1:10" ht="12">
      <c r="A79" s="148"/>
      <c r="B79" s="148"/>
      <c r="C79" s="149"/>
      <c r="D79" s="148"/>
      <c r="E79" s="148"/>
      <c r="F79" s="148"/>
      <c r="G79" s="148"/>
      <c r="H79" s="148"/>
      <c r="I79" s="148"/>
      <c r="J79" s="150"/>
    </row>
    <row r="80" spans="1:10" ht="12">
      <c r="A80" s="148"/>
      <c r="B80" s="148"/>
      <c r="C80" s="149"/>
      <c r="D80" s="148"/>
      <c r="E80" s="148"/>
      <c r="F80" s="148"/>
      <c r="G80" s="148"/>
      <c r="H80" s="148"/>
      <c r="I80" s="148"/>
      <c r="J80" s="150"/>
    </row>
    <row r="81" spans="1:10" ht="12">
      <c r="A81" s="148"/>
      <c r="B81" s="148"/>
      <c r="C81" s="149"/>
      <c r="D81" s="148"/>
      <c r="E81" s="148"/>
      <c r="F81" s="148"/>
      <c r="G81" s="148"/>
      <c r="H81" s="148"/>
      <c r="I81" s="148"/>
      <c r="J81" s="150"/>
    </row>
    <row r="82" spans="1:10" ht="12">
      <c r="A82" s="148"/>
      <c r="B82" s="148"/>
      <c r="C82" s="149"/>
      <c r="D82" s="148"/>
      <c r="E82" s="148"/>
      <c r="F82" s="148"/>
      <c r="G82" s="148"/>
      <c r="H82" s="148"/>
      <c r="I82" s="148"/>
      <c r="J82" s="150"/>
    </row>
    <row r="83" spans="1:10" ht="12">
      <c r="A83" s="148"/>
      <c r="B83" s="148"/>
      <c r="C83" s="149"/>
      <c r="D83" s="148"/>
      <c r="E83" s="148"/>
      <c r="F83" s="148"/>
      <c r="G83" s="148"/>
      <c r="H83" s="148"/>
      <c r="I83" s="148"/>
      <c r="J83" s="150"/>
    </row>
    <row r="84" spans="1:10" ht="12">
      <c r="A84" s="148"/>
      <c r="B84" s="148"/>
      <c r="C84" s="149"/>
      <c r="D84" s="148"/>
      <c r="E84" s="148"/>
      <c r="F84" s="148"/>
      <c r="G84" s="148"/>
      <c r="H84" s="148"/>
      <c r="I84" s="148"/>
      <c r="J84" s="150"/>
    </row>
    <row r="85" spans="1:10" ht="12">
      <c r="A85" s="148"/>
      <c r="B85" s="148"/>
      <c r="C85" s="149"/>
      <c r="D85" s="148"/>
      <c r="E85" s="148"/>
      <c r="F85" s="148"/>
      <c r="G85" s="148"/>
      <c r="H85" s="148"/>
      <c r="I85" s="148"/>
      <c r="J85" s="150"/>
    </row>
    <row r="86" spans="1:10" ht="12">
      <c r="A86" s="148"/>
      <c r="B86" s="148"/>
      <c r="C86" s="149"/>
      <c r="D86" s="148"/>
      <c r="E86" s="148"/>
      <c r="F86" s="148"/>
      <c r="G86" s="148"/>
      <c r="H86" s="148"/>
      <c r="I86" s="148"/>
      <c r="J86" s="150"/>
    </row>
    <row r="87" spans="1:10" ht="12">
      <c r="A87" s="148"/>
      <c r="B87" s="148"/>
      <c r="C87" s="149"/>
      <c r="D87" s="148"/>
      <c r="E87" s="148"/>
      <c r="F87" s="148"/>
      <c r="G87" s="148"/>
      <c r="H87" s="148"/>
      <c r="I87" s="148"/>
      <c r="J87" s="150"/>
    </row>
    <row r="88" spans="1:10" ht="12">
      <c r="A88" s="148"/>
      <c r="B88" s="148"/>
      <c r="C88" s="149"/>
      <c r="D88" s="148"/>
      <c r="E88" s="148"/>
      <c r="F88" s="148"/>
      <c r="G88" s="148"/>
      <c r="H88" s="148"/>
      <c r="I88" s="148"/>
      <c r="J88" s="150"/>
    </row>
    <row r="89" spans="1:10" ht="12">
      <c r="A89" s="148"/>
      <c r="B89" s="148"/>
      <c r="C89" s="149"/>
      <c r="D89" s="148"/>
      <c r="E89" s="148"/>
      <c r="F89" s="148"/>
      <c r="G89" s="148"/>
      <c r="H89" s="148"/>
      <c r="I89" s="148"/>
      <c r="J89" s="150"/>
    </row>
    <row r="90" spans="1:10" ht="12">
      <c r="A90" s="148"/>
      <c r="B90" s="148"/>
      <c r="C90" s="149"/>
      <c r="D90" s="148"/>
      <c r="E90" s="148"/>
      <c r="F90" s="148"/>
      <c r="G90" s="148"/>
      <c r="H90" s="148"/>
      <c r="I90" s="148"/>
      <c r="J90" s="150"/>
    </row>
    <row r="91" spans="1:10" ht="12">
      <c r="A91" s="148"/>
      <c r="B91" s="148"/>
      <c r="C91" s="149"/>
      <c r="D91" s="148"/>
      <c r="E91" s="148"/>
      <c r="F91" s="148"/>
      <c r="G91" s="148"/>
      <c r="H91" s="148"/>
      <c r="I91" s="148"/>
      <c r="J91" s="150"/>
    </row>
    <row r="92" spans="1:10" ht="12">
      <c r="A92" s="148"/>
      <c r="B92" s="148"/>
      <c r="C92" s="149"/>
      <c r="D92" s="148"/>
      <c r="E92" s="148"/>
      <c r="F92" s="148"/>
      <c r="G92" s="148"/>
      <c r="H92" s="148"/>
      <c r="I92" s="148"/>
      <c r="J92" s="150"/>
    </row>
    <row r="93" spans="1:10" ht="12">
      <c r="A93" s="148"/>
      <c r="B93" s="148"/>
      <c r="C93" s="149"/>
      <c r="D93" s="148"/>
      <c r="E93" s="148"/>
      <c r="F93" s="148"/>
      <c r="G93" s="148"/>
      <c r="H93" s="148"/>
      <c r="I93" s="148"/>
      <c r="J93" s="150"/>
    </row>
    <row r="94" spans="1:10" ht="12">
      <c r="A94" s="148"/>
      <c r="B94" s="148"/>
      <c r="C94" s="149"/>
      <c r="D94" s="148"/>
      <c r="E94" s="148"/>
      <c r="F94" s="148"/>
      <c r="G94" s="148"/>
      <c r="H94" s="148"/>
      <c r="I94" s="148"/>
      <c r="J94" s="150"/>
    </row>
    <row r="95" spans="1:10" ht="12">
      <c r="A95" s="148"/>
      <c r="B95" s="148"/>
      <c r="C95" s="149"/>
      <c r="D95" s="148"/>
      <c r="E95" s="148"/>
      <c r="F95" s="148"/>
      <c r="G95" s="148"/>
      <c r="H95" s="148"/>
      <c r="I95" s="148"/>
      <c r="J95" s="150"/>
    </row>
    <row r="96" spans="1:10" ht="12">
      <c r="A96" s="148"/>
      <c r="B96" s="148"/>
      <c r="C96" s="149"/>
      <c r="D96" s="148"/>
      <c r="E96" s="148"/>
      <c r="F96" s="148"/>
      <c r="G96" s="148"/>
      <c r="H96" s="148"/>
      <c r="I96" s="148"/>
      <c r="J96" s="150"/>
    </row>
    <row r="97" spans="1:10" ht="12">
      <c r="A97" s="148"/>
      <c r="B97" s="148"/>
      <c r="C97" s="149"/>
      <c r="D97" s="148"/>
      <c r="E97" s="148"/>
      <c r="F97" s="148"/>
      <c r="G97" s="148"/>
      <c r="H97" s="148"/>
      <c r="I97" s="148"/>
      <c r="J97" s="150"/>
    </row>
    <row r="98" spans="1:10" ht="12">
      <c r="A98" s="148"/>
      <c r="B98" s="148"/>
      <c r="C98" s="149"/>
      <c r="D98" s="148"/>
      <c r="E98" s="148"/>
      <c r="F98" s="148"/>
      <c r="G98" s="148"/>
      <c r="H98" s="148"/>
      <c r="I98" s="148"/>
      <c r="J98" s="150"/>
    </row>
    <row r="99" spans="1:10" ht="12">
      <c r="A99" s="148"/>
      <c r="B99" s="148"/>
      <c r="C99" s="149"/>
      <c r="D99" s="148"/>
      <c r="E99" s="148"/>
      <c r="F99" s="148"/>
      <c r="G99" s="148"/>
      <c r="H99" s="148"/>
      <c r="I99" s="148"/>
      <c r="J99" s="150"/>
    </row>
    <row r="100" spans="1:10" ht="12">
      <c r="A100" s="148"/>
      <c r="B100" s="148"/>
      <c r="C100" s="149"/>
      <c r="D100" s="148"/>
      <c r="E100" s="148"/>
      <c r="F100" s="148"/>
      <c r="G100" s="148"/>
      <c r="H100" s="148"/>
      <c r="I100" s="148"/>
      <c r="J100" s="150"/>
    </row>
    <row r="101" spans="1:10" ht="12">
      <c r="A101" s="148"/>
      <c r="B101" s="148"/>
      <c r="C101" s="149"/>
      <c r="D101" s="148"/>
      <c r="E101" s="148"/>
      <c r="F101" s="148"/>
      <c r="G101" s="148"/>
      <c r="H101" s="148"/>
      <c r="I101" s="148"/>
      <c r="J101" s="150"/>
    </row>
    <row r="102" spans="1:10" ht="12">
      <c r="A102" s="148"/>
      <c r="B102" s="148"/>
      <c r="C102" s="149"/>
      <c r="D102" s="148"/>
      <c r="E102" s="148"/>
      <c r="F102" s="148"/>
      <c r="G102" s="148"/>
      <c r="H102" s="148"/>
      <c r="I102" s="148"/>
      <c r="J102" s="150"/>
    </row>
    <row r="103" spans="1:10" ht="12">
      <c r="A103" s="148"/>
      <c r="B103" s="148"/>
      <c r="C103" s="149"/>
      <c r="D103" s="148"/>
      <c r="E103" s="148"/>
      <c r="F103" s="148"/>
      <c r="G103" s="148"/>
      <c r="H103" s="148"/>
      <c r="I103" s="148"/>
      <c r="J103" s="150"/>
    </row>
  </sheetData>
  <sheetProtection/>
  <mergeCells count="8">
    <mergeCell ref="A29:J29"/>
    <mergeCell ref="A34:J34"/>
    <mergeCell ref="E1:J1"/>
    <mergeCell ref="A4:J4"/>
    <mergeCell ref="A7:J7"/>
    <mergeCell ref="A14:J14"/>
    <mergeCell ref="A26:I26"/>
    <mergeCell ref="G28:H28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ΤΡΙΚΚΑΙΩΝ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2016-06-14T07:54:22Z</cp:lastPrinted>
  <dcterms:created xsi:type="dcterms:W3CDTF">2013-04-11T07:35:58Z</dcterms:created>
  <dcterms:modified xsi:type="dcterms:W3CDTF">2016-07-11T13:23:40Z</dcterms:modified>
  <cp:category/>
  <cp:version/>
  <cp:contentType/>
  <cp:contentStatus/>
</cp:coreProperties>
</file>